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PRIHODA'!$A$1:$H$48</definedName>
  </definedNames>
  <calcPr fullCalcOnLoad="1"/>
</workbook>
</file>

<file path=xl/sharedStrings.xml><?xml version="1.0" encoding="utf-8"?>
<sst xmlns="http://schemas.openxmlformats.org/spreadsheetml/2006/main" count="286" uniqueCount="129">
  <si>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</si>
  <si>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</si>
  <si>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</si>
  <si>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</si>
  <si>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</si>
  <si>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</si>
  <si>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</si>
  <si>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</si>
  <si>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</si>
  <si>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</si>
  <si>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</si>
  <si>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</si>
  <si>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</si>
  <si>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</si>
  <si>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</si>
  <si>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</si>
  <si>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</si>
  <si>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</si>
  <si>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</si>
  <si>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</si>
  <si>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</si>
  <si>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</si>
  <si>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</si>
  <si>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</si>
  <si>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</si>
  <si>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</si>
  <si>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</si>
  <si>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</si>
  <si>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</si>
  <si>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</si>
  <si>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</si>
  <si>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</si>
  <si>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</si>
  <si>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</si>
  <si>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Oznaka                           rač. iz                                      računskog                                         plana</t>
  </si>
  <si>
    <t>Projekcija plana 
za 2023.</t>
  </si>
  <si>
    <t>2023.</t>
  </si>
  <si>
    <t>Ukupno prihodi i primici za 2023.</t>
  </si>
  <si>
    <t>UKUPAN DONOS VIŠKA/MANJKA IZ PRETHODNE(IH) GODINE</t>
  </si>
  <si>
    <t>NASTAVNI ZAVOD ZA JAVNO ZDRAVSTVO BRODSKO POSAVSKE ŽUPANIJE</t>
  </si>
  <si>
    <t>PRORAČUNSKI KORISNIK:</t>
  </si>
  <si>
    <t>P</t>
  </si>
  <si>
    <r>
      <t xml:space="preserve">Naziv aktivnosti:       </t>
    </r>
    <r>
      <rPr>
        <b/>
        <i/>
        <sz val="12"/>
        <color indexed="8"/>
        <rFont val="Arial"/>
        <family val="2"/>
      </rPr>
      <t>Redovna djelatnost Zavoda</t>
    </r>
  </si>
  <si>
    <t>A 1</t>
  </si>
  <si>
    <t xml:space="preserve">Program:        Zdravstvena zaštita stanovništva Brodsko posavske županije </t>
  </si>
  <si>
    <t>RASHODI POSLOVANJA</t>
  </si>
  <si>
    <t>kapitalne donacije</t>
  </si>
  <si>
    <t>Prijevozna sredstva</t>
  </si>
  <si>
    <t>3+4</t>
  </si>
  <si>
    <t>RASHODI ZA ZAPOSLENE PLAĆE</t>
  </si>
  <si>
    <t>PLAĆE</t>
  </si>
  <si>
    <t>Bruto plaće – redovan rad</t>
  </si>
  <si>
    <t>Bruto plaće - prekovremeni rad</t>
  </si>
  <si>
    <t>Bruto plaće posebni uvjeti rada</t>
  </si>
  <si>
    <t>DOPRINOSI NA PLAĆE</t>
  </si>
  <si>
    <t xml:space="preserve">Doprinos za zdravstveno osiguranje </t>
  </si>
  <si>
    <t>OSTALI RASHODI ZA ZAPOSLENE</t>
  </si>
  <si>
    <t>naknade zaposlenima ( darovi, pomoći, regres, otpremnina... )</t>
  </si>
  <si>
    <t>MATERIJALNI RASHODI</t>
  </si>
  <si>
    <t>NAKNADE TROŠKOVA ZAPOSLENIMA</t>
  </si>
  <si>
    <t>Troškovi službenih putovanja</t>
  </si>
  <si>
    <t xml:space="preserve">Naknada za prijevoz na pos.i odvojeni život </t>
  </si>
  <si>
    <t>Stručno usavršavanje zaposlenika</t>
  </si>
  <si>
    <t>RASHODI ZA MATERIJAL I ENERGIJU</t>
  </si>
  <si>
    <t>Uredski mat. i ostali mat.za redov.poslov.</t>
  </si>
  <si>
    <t>Materijal za redovnu djelatnost</t>
  </si>
  <si>
    <t xml:space="preserve">Energija </t>
  </si>
  <si>
    <t>Materijal za tekuće i invest. održa</t>
  </si>
  <si>
    <t>Sitni  inventar</t>
  </si>
  <si>
    <t>HTZ</t>
  </si>
  <si>
    <t>RASHODI ZA USLUGE</t>
  </si>
  <si>
    <t>Telefon,  poštarina i cestarina</t>
  </si>
  <si>
    <t>Usluge tekućeg i inv. održavanja</t>
  </si>
  <si>
    <t>Usluge informiranja, promidžbe</t>
  </si>
  <si>
    <t>Komunalne usluge (voda,grijanje,smeće)</t>
  </si>
  <si>
    <t>Zakupnine i licence</t>
  </si>
  <si>
    <t>Zdravstvene i veterinarske usluge</t>
  </si>
  <si>
    <t>Intelektualne i osobne usluge</t>
  </si>
  <si>
    <t>Ažuriranje računalnih baza i ostale računalne usluge</t>
  </si>
  <si>
    <t xml:space="preserve">Ostale usluge (grafičke, registracija vozila, periodični pregledi, HRT pret.   </t>
  </si>
  <si>
    <t>naknade tr.osobama izvan radnog odnosa</t>
  </si>
  <si>
    <t>naknade ostalih troškova</t>
  </si>
  <si>
    <t>OSTALI NESPOMENUTI RASHODI POSLOVANJA</t>
  </si>
  <si>
    <t>Naknade čl. Upravnog vijeća</t>
  </si>
  <si>
    <t>Premije osiguranja</t>
  </si>
  <si>
    <t>Reprezentacija</t>
  </si>
  <si>
    <t>Članarina</t>
  </si>
  <si>
    <t>Pristojbe i naknade</t>
  </si>
  <si>
    <t>Ostali rashodi (PDV na otpisana potraživanja,organizacija skupova…)</t>
  </si>
  <si>
    <t>FINANCIJSKI, IZVANREDNI I OSTALI  RASHODI</t>
  </si>
  <si>
    <t>OSTALI FINANCIJSKI RASHODI</t>
  </si>
  <si>
    <t>Usluge platnog prometa i bankarske usl.</t>
  </si>
  <si>
    <t>OSTALI RASHODI</t>
  </si>
  <si>
    <t>tekuće donacije</t>
  </si>
  <si>
    <t>ostale tekuće donacije u naravi</t>
  </si>
  <si>
    <t>kapit.donacije neprofitnim organiz.</t>
  </si>
  <si>
    <t>Kazne penali i naknade šteta</t>
  </si>
  <si>
    <t>kazne, penali i naknade šteta</t>
  </si>
  <si>
    <t>RASHODI ZA NABAVU NEPROIZVEDENE IMOVINE</t>
  </si>
  <si>
    <t>NEMATERIJALNA IMOVINA</t>
  </si>
  <si>
    <t>Licence za programe</t>
  </si>
  <si>
    <t>hep,vodovod, plin ,kanalizacija-priključ.</t>
  </si>
  <si>
    <t>RASHODI ZA NABAVU PROIZ. DUGOTRAJNE IMOVINE</t>
  </si>
  <si>
    <t xml:space="preserve">građevinski  objekti </t>
  </si>
  <si>
    <t>zdravstveni objekti</t>
  </si>
  <si>
    <t>ceste</t>
  </si>
  <si>
    <t>postrojenja i oprema</t>
  </si>
  <si>
    <t>Računalna oprema i namještaj</t>
  </si>
  <si>
    <t>komunikacijska oprema</t>
  </si>
  <si>
    <t>Ostala oprema za održavanje i zaštitu</t>
  </si>
  <si>
    <t>Medicinska i laboratorijska oprema</t>
  </si>
  <si>
    <t>Instrumenti i uređaji</t>
  </si>
  <si>
    <t>Ostala oprema</t>
  </si>
  <si>
    <t>Prijevozna sredstva u cestov.prom.</t>
  </si>
  <si>
    <t>nematerijalna proiz.imovina</t>
  </si>
  <si>
    <t>Računalni programi</t>
  </si>
  <si>
    <t>RASHODI ZA DODATNA ULAGANJA NA NEFIN. IMOV.</t>
  </si>
  <si>
    <t>Dodatna ulaganja na prijevoznim sred</t>
  </si>
  <si>
    <t>UKUPNI RASHODI</t>
  </si>
  <si>
    <t>K-1</t>
  </si>
  <si>
    <t>2024.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</si>
  <si>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</si>
  <si>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</si>
  <si>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 
za 2024.</t>
  </si>
  <si>
    <t>Ukupno prihodi i primici za 2024.</t>
  </si>
  <si>
    <t>K-2</t>
  </si>
  <si>
    <t>Sitni  inventar i auto gume</t>
  </si>
  <si>
    <t xml:space="preserve">NAZIV PROJEKTA: „Zaštita mentalnog zdravlja, prevencija i liječenje ovisnosti u Brodsko-posavskoj županiji“   </t>
  </si>
  <si>
    <r>
      <t>P</t>
    </r>
    <r>
      <rPr>
        <sz val="12"/>
        <color indexed="8"/>
        <rFont val="Arial"/>
        <family val="2"/>
      </rPr>
      <t>rojekt izrade studije ekoloških čimbenika na zdravlje ljudi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</si>
</sst>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8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double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5" fillId="44" borderId="7" applyNumberFormat="0" applyAlignment="0" applyProtection="0"/>
    <xf numFmtId="0" fontId="66" fillId="44" borderId="8" applyNumberFormat="0" applyAlignment="0" applyProtection="0"/>
    <xf numFmtId="0" fontId="15" fillId="0" borderId="9" applyNumberFormat="0" applyFill="0" applyAlignment="0" applyProtection="0"/>
    <xf numFmtId="0" fontId="67" fillId="4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2" fillId="46" borderId="0" applyNumberFormat="0" applyBorder="0" applyAlignment="0" applyProtection="0"/>
    <xf numFmtId="0" fontId="6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4" fillId="47" borderId="1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7" fillId="0" borderId="18" applyNumberFormat="0" applyFill="0" applyAlignment="0" applyProtection="0"/>
    <xf numFmtId="0" fontId="78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left"/>
      <protection/>
    </xf>
    <xf numFmtId="0" fontId="26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/>
      <protection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/>
    </xf>
    <xf numFmtId="3" fontId="21" fillId="0" borderId="34" xfId="0" applyNumberFormat="1" applyFont="1" applyBorder="1" applyAlignment="1">
      <alignment horizont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left"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1" fontId="21" fillId="0" borderId="42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51" borderId="52" xfId="103" applyNumberFormat="1" applyFont="1" applyFill="1" applyBorder="1" applyAlignment="1">
      <alignment/>
    </xf>
    <xf numFmtId="3" fontId="21" fillId="51" borderId="52" xfId="103" applyNumberFormat="1" applyFont="1" applyFill="1" applyBorder="1" applyAlignment="1">
      <alignment horizontal="right" vertical="center"/>
    </xf>
    <xf numFmtId="3" fontId="21" fillId="51" borderId="52" xfId="103" applyNumberFormat="1" applyFont="1" applyFill="1" applyBorder="1" applyAlignment="1">
      <alignment/>
    </xf>
    <xf numFmtId="3" fontId="21" fillId="0" borderId="52" xfId="0" applyNumberFormat="1" applyFont="1" applyFill="1" applyBorder="1" applyAlignment="1">
      <alignment vertical="center"/>
    </xf>
    <xf numFmtId="3" fontId="22" fillId="51" borderId="52" xfId="0" applyNumberFormat="1" applyFont="1" applyFill="1" applyBorder="1" applyAlignment="1">
      <alignment vertical="center" wrapText="1"/>
    </xf>
    <xf numFmtId="3" fontId="22" fillId="0" borderId="52" xfId="0" applyNumberFormat="1" applyFont="1" applyFill="1" applyBorder="1" applyAlignment="1">
      <alignment vertical="center" wrapText="1"/>
    </xf>
    <xf numFmtId="3" fontId="22" fillId="0" borderId="52" xfId="0" applyNumberFormat="1" applyFont="1" applyFill="1" applyBorder="1" applyAlignment="1">
      <alignment vertical="center"/>
    </xf>
    <xf numFmtId="3" fontId="22" fillId="51" borderId="52" xfId="0" applyNumberFormat="1" applyFont="1" applyFill="1" applyBorder="1" applyAlignment="1">
      <alignment vertical="center"/>
    </xf>
    <xf numFmtId="3" fontId="21" fillId="51" borderId="52" xfId="0" applyNumberFormat="1" applyFont="1" applyFill="1" applyBorder="1" applyAlignment="1">
      <alignment/>
    </xf>
    <xf numFmtId="3" fontId="21" fillId="51" borderId="52" xfId="0" applyNumberFormat="1" applyFont="1" applyFill="1" applyBorder="1" applyAlignment="1">
      <alignment vertical="center"/>
    </xf>
    <xf numFmtId="3" fontId="81" fillId="51" borderId="52" xfId="103" applyNumberFormat="1" applyFont="1" applyFill="1" applyBorder="1" applyAlignment="1">
      <alignment horizontal="right"/>
    </xf>
    <xf numFmtId="3" fontId="21" fillId="0" borderId="52" xfId="103" applyNumberFormat="1" applyFont="1" applyFill="1" applyBorder="1" applyAlignment="1">
      <alignment/>
    </xf>
    <xf numFmtId="3" fontId="22" fillId="0" borderId="52" xfId="103" applyNumberFormat="1" applyFont="1" applyFill="1" applyBorder="1" applyAlignment="1">
      <alignment vertical="center"/>
    </xf>
    <xf numFmtId="3" fontId="22" fillId="51" borderId="52" xfId="103" applyNumberFormat="1" applyFont="1" applyFill="1" applyBorder="1" applyAlignment="1">
      <alignment vertical="center"/>
    </xf>
    <xf numFmtId="0" fontId="22" fillId="0" borderId="52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vertical="center" wrapText="1"/>
    </xf>
    <xf numFmtId="3" fontId="21" fillId="0" borderId="52" xfId="103" applyNumberFormat="1" applyFont="1" applyFill="1" applyBorder="1" applyAlignment="1">
      <alignment vertical="center"/>
    </xf>
    <xf numFmtId="0" fontId="21" fillId="0" borderId="52" xfId="0" applyFont="1" applyFill="1" applyBorder="1" applyAlignment="1">
      <alignment horizontal="center"/>
    </xf>
    <xf numFmtId="0" fontId="43" fillId="0" borderId="52" xfId="0" applyFont="1" applyFill="1" applyBorder="1" applyAlignment="1">
      <alignment vertical="top" wrapText="1"/>
    </xf>
    <xf numFmtId="0" fontId="42" fillId="0" borderId="52" xfId="0" applyFont="1" applyFill="1" applyBorder="1" applyAlignment="1">
      <alignment vertical="center" wrapText="1"/>
    </xf>
    <xf numFmtId="3" fontId="21" fillId="51" borderId="52" xfId="103" applyNumberFormat="1" applyFont="1" applyFill="1" applyBorder="1" applyAlignment="1">
      <alignment vertical="center"/>
    </xf>
    <xf numFmtId="3" fontId="21" fillId="0" borderId="52" xfId="0" applyNumberFormat="1" applyFont="1" applyFill="1" applyBorder="1" applyAlignment="1">
      <alignment vertical="center" wrapText="1"/>
    </xf>
    <xf numFmtId="0" fontId="42" fillId="0" borderId="52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left" vertical="center" wrapText="1"/>
    </xf>
    <xf numFmtId="3" fontId="21" fillId="51" borderId="52" xfId="0" applyNumberFormat="1" applyFont="1" applyFill="1" applyBorder="1" applyAlignment="1">
      <alignment/>
    </xf>
    <xf numFmtId="3" fontId="81" fillId="51" borderId="52" xfId="0" applyNumberFormat="1" applyFont="1" applyFill="1" applyBorder="1" applyAlignment="1">
      <alignment horizontal="right" wrapText="1"/>
    </xf>
    <xf numFmtId="3" fontId="21" fillId="0" borderId="52" xfId="0" applyNumberFormat="1" applyFont="1" applyFill="1" applyBorder="1" applyAlignment="1">
      <alignment/>
    </xf>
    <xf numFmtId="3" fontId="21" fillId="51" borderId="52" xfId="0" applyNumberFormat="1" applyFont="1" applyFill="1" applyBorder="1" applyAlignment="1">
      <alignment horizontal="right" vertical="center" wrapText="1"/>
    </xf>
    <xf numFmtId="3" fontId="81" fillId="51" borderId="52" xfId="0" applyNumberFormat="1" applyFont="1" applyFill="1" applyBorder="1" applyAlignment="1">
      <alignment horizontal="right" vertical="center" wrapText="1"/>
    </xf>
    <xf numFmtId="3" fontId="21" fillId="51" borderId="52" xfId="0" applyNumberFormat="1" applyFont="1" applyFill="1" applyBorder="1" applyAlignment="1">
      <alignment horizontal="right" wrapText="1"/>
    </xf>
    <xf numFmtId="0" fontId="21" fillId="51" borderId="52" xfId="0" applyFont="1" applyFill="1" applyBorder="1" applyAlignment="1">
      <alignment horizontal="center" vertical="center"/>
    </xf>
    <xf numFmtId="0" fontId="43" fillId="51" borderId="52" xfId="0" applyFont="1" applyFill="1" applyBorder="1" applyAlignment="1">
      <alignment vertical="center" wrapText="1"/>
    </xf>
    <xf numFmtId="3" fontId="21" fillId="51" borderId="53" xfId="87" applyNumberFormat="1" applyFont="1" applyFill="1" applyBorder="1" applyAlignment="1">
      <alignment horizontal="right" vertical="center"/>
      <protection/>
    </xf>
    <xf numFmtId="4" fontId="21" fillId="51" borderId="52" xfId="0" applyNumberFormat="1" applyFont="1" applyFill="1" applyBorder="1" applyAlignment="1">
      <alignment/>
    </xf>
    <xf numFmtId="0" fontId="45" fillId="0" borderId="52" xfId="0" applyFont="1" applyFill="1" applyBorder="1" applyAlignment="1">
      <alignment horizontal="left" vertical="center" wrapText="1"/>
    </xf>
    <xf numFmtId="3" fontId="21" fillId="51" borderId="52" xfId="0" applyNumberFormat="1" applyFont="1" applyFill="1" applyBorder="1" applyAlignment="1">
      <alignment vertical="center" wrapText="1"/>
    </xf>
    <xf numFmtId="0" fontId="45" fillId="0" borderId="52" xfId="0" applyFont="1" applyFill="1" applyBorder="1" applyAlignment="1">
      <alignment vertical="center" wrapText="1"/>
    </xf>
    <xf numFmtId="0" fontId="46" fillId="0" borderId="52" xfId="0" applyFont="1" applyFill="1" applyBorder="1" applyAlignment="1">
      <alignment horizontal="right" vertical="center" wrapText="1"/>
    </xf>
    <xf numFmtId="0" fontId="47" fillId="0" borderId="52" xfId="0" applyFont="1" applyFill="1" applyBorder="1" applyAlignment="1">
      <alignment vertical="center" wrapText="1"/>
    </xf>
    <xf numFmtId="0" fontId="48" fillId="0" borderId="52" xfId="0" applyFont="1" applyFill="1" applyBorder="1" applyAlignment="1">
      <alignment horizontal="right" vertical="center" wrapText="1"/>
    </xf>
    <xf numFmtId="0" fontId="49" fillId="0" borderId="52" xfId="0" applyFont="1" applyFill="1" applyBorder="1" applyAlignment="1">
      <alignment vertical="center" wrapText="1"/>
    </xf>
    <xf numFmtId="3" fontId="21" fillId="51" borderId="52" xfId="103" applyNumberFormat="1" applyFont="1" applyFill="1" applyBorder="1" applyAlignment="1">
      <alignment horizontal="right"/>
    </xf>
    <xf numFmtId="0" fontId="43" fillId="0" borderId="52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 wrapText="1"/>
    </xf>
    <xf numFmtId="0" fontId="26" fillId="51" borderId="26" xfId="0" applyNumberFormat="1" applyFont="1" applyFill="1" applyBorder="1" applyAlignment="1" applyProtection="1">
      <alignment horizontal="center" vertical="center"/>
      <protection/>
    </xf>
    <xf numFmtId="0" fontId="26" fillId="51" borderId="19" xfId="0" applyNumberFormat="1" applyFont="1" applyFill="1" applyBorder="1" applyAlignment="1" applyProtection="1">
      <alignment horizontal="center" vertical="center" wrapText="1"/>
      <protection/>
    </xf>
    <xf numFmtId="0" fontId="26" fillId="51" borderId="30" xfId="0" applyNumberFormat="1" applyFont="1" applyFill="1" applyBorder="1" applyAlignment="1" applyProtection="1">
      <alignment/>
      <protection/>
    </xf>
    <xf numFmtId="0" fontId="25" fillId="51" borderId="31" xfId="0" applyNumberFormat="1" applyFont="1" applyFill="1" applyBorder="1" applyAlignment="1" applyProtection="1">
      <alignment/>
      <protection/>
    </xf>
    <xf numFmtId="0" fontId="26" fillId="51" borderId="31" xfId="0" applyNumberFormat="1" applyFont="1" applyFill="1" applyBorder="1" applyAlignment="1" applyProtection="1">
      <alignment/>
      <protection/>
    </xf>
    <xf numFmtId="3" fontId="44" fillId="51" borderId="54" xfId="0" applyNumberFormat="1" applyFont="1" applyFill="1" applyBorder="1" applyAlignment="1">
      <alignment horizontal="right" vertical="center" wrapText="1"/>
    </xf>
    <xf numFmtId="0" fontId="26" fillId="51" borderId="0" xfId="0" applyNumberFormat="1" applyFont="1" applyFill="1" applyBorder="1" applyAlignment="1" applyProtection="1">
      <alignment/>
      <protection/>
    </xf>
    <xf numFmtId="0" fontId="23" fillId="51" borderId="0" xfId="0" applyNumberFormat="1" applyFont="1" applyFill="1" applyBorder="1" applyAlignment="1" applyProtection="1">
      <alignment/>
      <protection/>
    </xf>
    <xf numFmtId="1" fontId="21" fillId="0" borderId="42" xfId="0" applyNumberFormat="1" applyFont="1" applyBorder="1" applyAlignment="1">
      <alignment horizontal="left" wrapText="1"/>
    </xf>
    <xf numFmtId="1" fontId="22" fillId="49" borderId="55" xfId="0" applyNumberFormat="1" applyFont="1" applyFill="1" applyBorder="1" applyAlignment="1">
      <alignment horizontal="left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right" wrapText="1"/>
    </xf>
    <xf numFmtId="0" fontId="21" fillId="0" borderId="57" xfId="0" applyFont="1" applyBorder="1" applyAlignment="1">
      <alignment horizontal="center" vertical="center" wrapText="1"/>
    </xf>
    <xf numFmtId="1" fontId="21" fillId="0" borderId="55" xfId="0" applyNumberFormat="1" applyFont="1" applyFill="1" applyBorder="1" applyAlignment="1">
      <alignment horizontal="left" wrapText="1"/>
    </xf>
    <xf numFmtId="3" fontId="21" fillId="0" borderId="57" xfId="0" applyNumberFormat="1" applyFont="1" applyBorder="1" applyAlignment="1">
      <alignment horizontal="center" vertical="center" wrapText="1"/>
    </xf>
    <xf numFmtId="3" fontId="82" fillId="0" borderId="19" xfId="0" applyNumberFormat="1" applyFont="1" applyBorder="1" applyAlignment="1">
      <alignment/>
    </xf>
    <xf numFmtId="3" fontId="21" fillId="52" borderId="60" xfId="0" applyNumberFormat="1" applyFont="1" applyFill="1" applyBorder="1" applyAlignment="1" applyProtection="1">
      <alignment/>
      <protection locked="0"/>
    </xf>
    <xf numFmtId="3" fontId="21" fillId="52" borderId="52" xfId="0" applyNumberFormat="1" applyFont="1" applyFill="1" applyBorder="1" applyAlignment="1">
      <alignment vertical="center"/>
    </xf>
    <xf numFmtId="3" fontId="21" fillId="52" borderId="52" xfId="0" applyNumberFormat="1" applyFont="1" applyFill="1" applyBorder="1" applyAlignment="1">
      <alignment/>
    </xf>
    <xf numFmtId="3" fontId="21" fillId="52" borderId="52" xfId="0" applyNumberFormat="1" applyFont="1" applyFill="1" applyBorder="1" applyAlignment="1">
      <alignment/>
    </xf>
    <xf numFmtId="3" fontId="22" fillId="52" borderId="52" xfId="0" applyNumberFormat="1" applyFont="1" applyFill="1" applyBorder="1" applyAlignment="1">
      <alignment vertical="center" wrapText="1"/>
    </xf>
    <xf numFmtId="3" fontId="22" fillId="52" borderId="52" xfId="0" applyNumberFormat="1" applyFont="1" applyFill="1" applyBorder="1" applyAlignment="1">
      <alignment vertical="center"/>
    </xf>
    <xf numFmtId="3" fontId="22" fillId="52" borderId="52" xfId="103" applyNumberFormat="1" applyFont="1" applyFill="1" applyBorder="1" applyAlignment="1">
      <alignment vertical="center"/>
    </xf>
    <xf numFmtId="3" fontId="44" fillId="52" borderId="54" xfId="0" applyNumberFormat="1" applyFont="1" applyFill="1" applyBorder="1" applyAlignment="1">
      <alignment horizontal="right" vertical="center" wrapText="1"/>
    </xf>
    <xf numFmtId="3" fontId="21" fillId="52" borderId="52" xfId="103" applyNumberFormat="1" applyFont="1" applyFill="1" applyBorder="1" applyAlignment="1">
      <alignment vertical="center"/>
    </xf>
    <xf numFmtId="3" fontId="61" fillId="0" borderId="54" xfId="0" applyNumberFormat="1" applyFont="1" applyBorder="1" applyAlignment="1">
      <alignment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3" fontId="22" fillId="51" borderId="61" xfId="0" applyNumberFormat="1" applyFont="1" applyFill="1" applyBorder="1" applyAlignment="1">
      <alignment vertical="center" wrapText="1"/>
    </xf>
    <xf numFmtId="3" fontId="22" fillId="51" borderId="61" xfId="0" applyNumberFormat="1" applyFont="1" applyFill="1" applyBorder="1" applyAlignment="1">
      <alignment vertical="center"/>
    </xf>
    <xf numFmtId="3" fontId="82" fillId="0" borderId="0" xfId="0" applyNumberFormat="1" applyFont="1" applyFill="1" applyBorder="1" applyAlignment="1">
      <alignment/>
    </xf>
    <xf numFmtId="3" fontId="82" fillId="0" borderId="22" xfId="0" applyNumberFormat="1" applyFont="1" applyBorder="1" applyAlignment="1">
      <alignment/>
    </xf>
    <xf numFmtId="3" fontId="22" fillId="51" borderId="61" xfId="103" applyNumberFormat="1" applyFont="1" applyFill="1" applyBorder="1" applyAlignment="1">
      <alignment vertical="center"/>
    </xf>
    <xf numFmtId="3" fontId="82" fillId="51" borderId="62" xfId="0" applyNumberFormat="1" applyFont="1" applyFill="1" applyBorder="1" applyAlignment="1">
      <alignment horizontal="right" vertical="center" wrapText="1"/>
    </xf>
    <xf numFmtId="3" fontId="21" fillId="51" borderId="61" xfId="103" applyNumberFormat="1" applyFont="1" applyFill="1" applyBorder="1" applyAlignment="1">
      <alignment/>
    </xf>
    <xf numFmtId="3" fontId="61" fillId="0" borderId="62" xfId="0" applyNumberFormat="1" applyFont="1" applyBorder="1" applyAlignment="1">
      <alignment/>
    </xf>
    <xf numFmtId="3" fontId="21" fillId="51" borderId="61" xfId="103" applyNumberFormat="1" applyFont="1" applyFill="1" applyBorder="1" applyAlignment="1">
      <alignment vertical="center"/>
    </xf>
    <xf numFmtId="0" fontId="26" fillId="35" borderId="63" xfId="0" applyNumberFormat="1" applyFont="1" applyFill="1" applyBorder="1" applyAlignment="1" applyProtection="1">
      <alignment horizontal="center" vertical="center" wrapText="1"/>
      <protection/>
    </xf>
    <xf numFmtId="0" fontId="26" fillId="51" borderId="63" xfId="0" applyNumberFormat="1" applyFont="1" applyFill="1" applyBorder="1" applyAlignment="1" applyProtection="1">
      <alignment horizontal="center" vertical="center" wrapText="1"/>
      <protection/>
    </xf>
    <xf numFmtId="0" fontId="50" fillId="35" borderId="63" xfId="0" applyNumberFormat="1" applyFont="1" applyFill="1" applyBorder="1" applyAlignment="1" applyProtection="1">
      <alignment horizontal="center" vertical="center" wrapText="1"/>
      <protection/>
    </xf>
    <xf numFmtId="0" fontId="23" fillId="35" borderId="19" xfId="0" applyNumberFormat="1" applyFont="1" applyFill="1" applyBorder="1" applyAlignment="1" applyProtection="1">
      <alignment/>
      <protection/>
    </xf>
    <xf numFmtId="3" fontId="22" fillId="51" borderId="19" xfId="0" applyNumberFormat="1" applyFont="1" applyFill="1" applyBorder="1" applyAlignment="1">
      <alignment vertical="center" wrapText="1"/>
    </xf>
    <xf numFmtId="3" fontId="22" fillId="51" borderId="19" xfId="0" applyNumberFormat="1" applyFont="1" applyFill="1" applyBorder="1" applyAlignment="1">
      <alignment vertical="center"/>
    </xf>
    <xf numFmtId="3" fontId="82" fillId="0" borderId="19" xfId="0" applyNumberFormat="1" applyFont="1" applyFill="1" applyBorder="1" applyAlignment="1">
      <alignment/>
    </xf>
    <xf numFmtId="3" fontId="22" fillId="51" borderId="19" xfId="103" applyNumberFormat="1" applyFont="1" applyFill="1" applyBorder="1" applyAlignment="1">
      <alignment vertical="center"/>
    </xf>
    <xf numFmtId="3" fontId="82" fillId="51" borderId="19" xfId="0" applyNumberFormat="1" applyFont="1" applyFill="1" applyBorder="1" applyAlignment="1">
      <alignment horizontal="right" vertical="center" wrapText="1"/>
    </xf>
    <xf numFmtId="3" fontId="21" fillId="51" borderId="19" xfId="103" applyNumberFormat="1" applyFont="1" applyFill="1" applyBorder="1" applyAlignment="1">
      <alignment/>
    </xf>
    <xf numFmtId="3" fontId="61" fillId="0" borderId="19" xfId="0" applyNumberFormat="1" applyFont="1" applyBorder="1" applyAlignment="1">
      <alignment/>
    </xf>
    <xf numFmtId="3" fontId="21" fillId="51" borderId="19" xfId="103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65" xfId="0" applyNumberFormat="1" applyFont="1" applyBorder="1" applyAlignment="1">
      <alignment horizontal="center"/>
    </xf>
    <xf numFmtId="3" fontId="22" fillId="0" borderId="66" xfId="0" applyNumberFormat="1" applyFont="1" applyBorder="1" applyAlignment="1">
      <alignment horizontal="center"/>
    </xf>
    <xf numFmtId="3" fontId="22" fillId="0" borderId="67" xfId="0" applyNumberFormat="1" applyFont="1" applyBorder="1" applyAlignment="1">
      <alignment horizontal="center"/>
    </xf>
    <xf numFmtId="0" fontId="36" fillId="0" borderId="65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2" xfId="0" applyNumberFormat="1" applyFont="1" applyFill="1" applyBorder="1" applyAlignment="1" applyProtection="1">
      <alignment horizontal="left" vertical="center" wrapText="1"/>
      <protection/>
    </xf>
    <xf numFmtId="0" fontId="33" fillId="0" borderId="21" xfId="0" applyNumberFormat="1" applyFont="1" applyFill="1" applyBorder="1" applyAlignment="1" applyProtection="1">
      <alignment horizontal="left" vertical="center" wrapText="1"/>
      <protection/>
    </xf>
    <xf numFmtId="0" fontId="33" fillId="0" borderId="64" xfId="0" applyNumberFormat="1" applyFont="1" applyFill="1" applyBorder="1" applyAlignment="1" applyProtection="1">
      <alignment horizontal="left" vertical="center" wrapText="1"/>
      <protection/>
    </xf>
    <xf numFmtId="0" fontId="41" fillId="0" borderId="22" xfId="0" applyNumberFormat="1" applyFont="1" applyFill="1" applyBorder="1" applyAlignment="1" applyProtection="1">
      <alignment horizontal="left" vertical="center" wrapText="1"/>
      <protection/>
    </xf>
    <xf numFmtId="0" fontId="41" fillId="0" borderId="21" xfId="0" applyNumberFormat="1" applyFont="1" applyFill="1" applyBorder="1" applyAlignment="1" applyProtection="1">
      <alignment horizontal="left" vertical="center" wrapText="1"/>
      <protection/>
    </xf>
    <xf numFmtId="0" fontId="41" fillId="0" borderId="64" xfId="0" applyNumberFormat="1" applyFont="1" applyFill="1" applyBorder="1" applyAlignment="1" applyProtection="1">
      <alignment horizontal="left" vertical="center" wrapText="1"/>
      <protection/>
    </xf>
    <xf numFmtId="0" fontId="38" fillId="0" borderId="68" xfId="0" applyNumberFormat="1" applyFont="1" applyFill="1" applyBorder="1" applyAlignment="1" applyProtection="1">
      <alignment horizontal="center" wrapText="1"/>
      <protection/>
    </xf>
    <xf numFmtId="0" fontId="38" fillId="0" borderId="69" xfId="0" applyNumberFormat="1" applyFont="1" applyFill="1" applyBorder="1" applyAlignment="1" applyProtection="1">
      <alignment horizontal="center" wrapText="1"/>
      <protection/>
    </xf>
    <xf numFmtId="0" fontId="38" fillId="0" borderId="70" xfId="0" applyNumberFormat="1" applyFont="1" applyFill="1" applyBorder="1" applyAlignment="1" applyProtection="1">
      <alignment horizontal="center" wrapText="1"/>
      <protection/>
    </xf>
    <xf numFmtId="0" fontId="26" fillId="0" borderId="71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714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714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867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867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4">
      <selection activeCell="H13" sqref="F13:H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237"/>
      <c r="B2" s="237"/>
      <c r="C2" s="237"/>
      <c r="D2" s="237"/>
      <c r="E2" s="237"/>
      <c r="F2" s="237"/>
      <c r="G2" s="237"/>
      <c r="H2" s="237"/>
    </row>
    <row r="3" spans="1:8" ht="48" customHeight="1">
      <c r="A3" s="230" t="s">
        <v>121</v>
      </c>
      <c r="B3" s="230"/>
      <c r="C3" s="230"/>
      <c r="D3" s="230"/>
      <c r="E3" s="230"/>
      <c r="F3" s="230"/>
      <c r="G3" s="230"/>
      <c r="H3" s="230"/>
    </row>
    <row r="4" spans="1:8" s="48" customFormat="1" ht="26.25" customHeight="1">
      <c r="A4" s="230" t="s">
        <v>23</v>
      </c>
      <c r="B4" s="230"/>
      <c r="C4" s="230"/>
      <c r="D4" s="230"/>
      <c r="E4" s="230"/>
      <c r="F4" s="230"/>
      <c r="G4" s="238"/>
      <c r="H4" s="238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122</v>
      </c>
      <c r="G6" s="56" t="s">
        <v>35</v>
      </c>
      <c r="H6" s="56" t="s">
        <v>123</v>
      </c>
      <c r="I6" s="57"/>
    </row>
    <row r="7" spans="1:9" ht="27.75" customHeight="1">
      <c r="A7" s="239" t="s">
        <v>24</v>
      </c>
      <c r="B7" s="225"/>
      <c r="C7" s="225"/>
      <c r="D7" s="225"/>
      <c r="E7" s="240"/>
      <c r="F7" s="70">
        <f>+F8+F9</f>
        <v>21204389</v>
      </c>
      <c r="G7" s="70">
        <f>G8+G9</f>
        <v>20300592</v>
      </c>
      <c r="H7" s="70">
        <f>+H8+H9</f>
        <v>20639592</v>
      </c>
      <c r="I7" s="68"/>
    </row>
    <row r="8" spans="1:8" ht="22.5" customHeight="1">
      <c r="A8" s="222" t="s">
        <v>0</v>
      </c>
      <c r="B8" s="223"/>
      <c r="C8" s="223"/>
      <c r="D8" s="223"/>
      <c r="E8" s="229"/>
      <c r="F8" s="73">
        <v>21193339</v>
      </c>
      <c r="G8" s="73">
        <v>20299542</v>
      </c>
      <c r="H8" s="73">
        <v>20629542</v>
      </c>
    </row>
    <row r="9" spans="1:8" ht="22.5" customHeight="1">
      <c r="A9" s="241" t="s">
        <v>26</v>
      </c>
      <c r="B9" s="229"/>
      <c r="C9" s="229"/>
      <c r="D9" s="229"/>
      <c r="E9" s="229"/>
      <c r="F9" s="73">
        <v>11050</v>
      </c>
      <c r="G9" s="73">
        <v>1050</v>
      </c>
      <c r="H9" s="73">
        <v>10050</v>
      </c>
    </row>
    <row r="10" spans="1:8" ht="22.5" customHeight="1">
      <c r="A10" s="69" t="s">
        <v>25</v>
      </c>
      <c r="B10" s="72"/>
      <c r="C10" s="72"/>
      <c r="D10" s="72"/>
      <c r="E10" s="72"/>
      <c r="F10" s="70">
        <f>+F11+F12</f>
        <v>27410429</v>
      </c>
      <c r="G10" s="70">
        <f>+G11+G12</f>
        <v>25691337</v>
      </c>
      <c r="H10" s="70">
        <f>+H11+H12</f>
        <v>25740839</v>
      </c>
    </row>
    <row r="11" spans="1:10" ht="22.5" customHeight="1">
      <c r="A11" s="226" t="s">
        <v>1</v>
      </c>
      <c r="B11" s="223"/>
      <c r="C11" s="223"/>
      <c r="D11" s="223"/>
      <c r="E11" s="227"/>
      <c r="F11" s="73">
        <v>26308059</v>
      </c>
      <c r="G11" s="73">
        <v>25259200</v>
      </c>
      <c r="H11" s="59">
        <v>25250477</v>
      </c>
      <c r="I11" s="38"/>
      <c r="J11" s="38"/>
    </row>
    <row r="12" spans="1:10" ht="22.5" customHeight="1">
      <c r="A12" s="228" t="s">
        <v>28</v>
      </c>
      <c r="B12" s="229"/>
      <c r="C12" s="229"/>
      <c r="D12" s="229"/>
      <c r="E12" s="229"/>
      <c r="F12" s="58">
        <v>1102370</v>
      </c>
      <c r="G12" s="58">
        <v>432137</v>
      </c>
      <c r="H12" s="59">
        <v>490362</v>
      </c>
      <c r="I12" s="38"/>
      <c r="J12" s="38"/>
    </row>
    <row r="13" spans="1:10" ht="22.5" customHeight="1">
      <c r="A13" s="224" t="s">
        <v>2</v>
      </c>
      <c r="B13" s="225"/>
      <c r="C13" s="225"/>
      <c r="D13" s="225"/>
      <c r="E13" s="225"/>
      <c r="F13" s="71">
        <f>+F7-F10</f>
        <v>-6206040</v>
      </c>
      <c r="G13" s="71">
        <f>+G7-G10</f>
        <v>-5390745</v>
      </c>
      <c r="H13" s="71">
        <f>+H7-H10</f>
        <v>-5101247</v>
      </c>
      <c r="J13" s="38"/>
    </row>
    <row r="14" spans="1:8" ht="25.5" customHeight="1">
      <c r="A14" s="230"/>
      <c r="B14" s="220"/>
      <c r="C14" s="220"/>
      <c r="D14" s="220"/>
      <c r="E14" s="220"/>
      <c r="F14" s="221"/>
      <c r="G14" s="221"/>
      <c r="H14" s="221"/>
    </row>
    <row r="15" spans="1:10" ht="27.75" customHeight="1">
      <c r="A15" s="51"/>
      <c r="B15" s="52"/>
      <c r="C15" s="52"/>
      <c r="D15" s="53"/>
      <c r="E15" s="54"/>
      <c r="F15" s="55" t="s">
        <v>122</v>
      </c>
      <c r="G15" s="56" t="s">
        <v>35</v>
      </c>
      <c r="H15" s="56" t="s">
        <v>123</v>
      </c>
      <c r="J15" s="38"/>
    </row>
    <row r="16" spans="1:10" ht="30.75" customHeight="1">
      <c r="A16" s="231" t="s">
        <v>38</v>
      </c>
      <c r="B16" s="232"/>
      <c r="C16" s="232"/>
      <c r="D16" s="232"/>
      <c r="E16" s="233"/>
      <c r="F16" s="74"/>
      <c r="G16" s="74"/>
      <c r="H16" s="75"/>
      <c r="J16" s="38"/>
    </row>
    <row r="17" spans="1:10" ht="34.5" customHeight="1">
      <c r="A17" s="234" t="s">
        <v>29</v>
      </c>
      <c r="B17" s="235"/>
      <c r="C17" s="235"/>
      <c r="D17" s="235"/>
      <c r="E17" s="236"/>
      <c r="F17" s="76">
        <v>6206040</v>
      </c>
      <c r="G17" s="76">
        <v>5390745</v>
      </c>
      <c r="H17" s="71">
        <v>5101247</v>
      </c>
      <c r="J17" s="38"/>
    </row>
    <row r="18" spans="1:10" s="43" customFormat="1" ht="25.5" customHeight="1">
      <c r="A18" s="219"/>
      <c r="B18" s="220"/>
      <c r="C18" s="220"/>
      <c r="D18" s="220"/>
      <c r="E18" s="220"/>
      <c r="F18" s="221"/>
      <c r="G18" s="221"/>
      <c r="H18" s="221"/>
      <c r="J18" s="77"/>
    </row>
    <row r="19" spans="1:11" s="43" customFormat="1" ht="27.75" customHeight="1">
      <c r="A19" s="51"/>
      <c r="B19" s="52"/>
      <c r="C19" s="52"/>
      <c r="D19" s="53"/>
      <c r="E19" s="54"/>
      <c r="F19" s="55" t="s">
        <v>122</v>
      </c>
      <c r="G19" s="56" t="s">
        <v>35</v>
      </c>
      <c r="H19" s="56" t="s">
        <v>123</v>
      </c>
      <c r="J19" s="77"/>
      <c r="K19" s="77"/>
    </row>
    <row r="20" spans="1:10" s="43" customFormat="1" ht="22.5" customHeight="1">
      <c r="A20" s="222" t="s">
        <v>3</v>
      </c>
      <c r="B20" s="223"/>
      <c r="C20" s="223"/>
      <c r="D20" s="223"/>
      <c r="E20" s="223"/>
      <c r="F20" s="58"/>
      <c r="G20" s="58"/>
      <c r="H20" s="58"/>
      <c r="J20" s="77"/>
    </row>
    <row r="21" spans="1:8" s="43" customFormat="1" ht="33.75" customHeight="1">
      <c r="A21" s="222" t="s">
        <v>4</v>
      </c>
      <c r="B21" s="223"/>
      <c r="C21" s="223"/>
      <c r="D21" s="223"/>
      <c r="E21" s="223"/>
      <c r="F21" s="58"/>
      <c r="G21" s="58"/>
      <c r="H21" s="58"/>
    </row>
    <row r="22" spans="1:11" s="43" customFormat="1" ht="22.5" customHeight="1">
      <c r="A22" s="224" t="s">
        <v>5</v>
      </c>
      <c r="B22" s="225"/>
      <c r="C22" s="225"/>
      <c r="D22" s="225"/>
      <c r="E22" s="225"/>
      <c r="F22" s="70">
        <f>F20-F21</f>
        <v>0</v>
      </c>
      <c r="G22" s="70">
        <f>G20-G21</f>
        <v>0</v>
      </c>
      <c r="H22" s="70">
        <f>H20-H21</f>
        <v>0</v>
      </c>
      <c r="J22" s="78"/>
      <c r="K22" s="77"/>
    </row>
    <row r="23" spans="1:8" s="43" customFormat="1" ht="25.5" customHeight="1">
      <c r="A23" s="219"/>
      <c r="B23" s="220"/>
      <c r="C23" s="220"/>
      <c r="D23" s="220"/>
      <c r="E23" s="220"/>
      <c r="F23" s="221"/>
      <c r="G23" s="221"/>
      <c r="H23" s="221"/>
    </row>
    <row r="24" spans="1:8" s="43" customFormat="1" ht="22.5" customHeight="1">
      <c r="A24" s="226" t="s">
        <v>6</v>
      </c>
      <c r="B24" s="223"/>
      <c r="C24" s="223"/>
      <c r="D24" s="223"/>
      <c r="E24" s="223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217" t="s">
        <v>30</v>
      </c>
      <c r="B26" s="218"/>
      <c r="C26" s="218"/>
      <c r="D26" s="218"/>
      <c r="E26" s="218"/>
      <c r="F26" s="218"/>
      <c r="G26" s="218"/>
      <c r="H26" s="218"/>
    </row>
    <row r="27" ht="12.75">
      <c r="E27" s="79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0"/>
      <c r="F33" s="40"/>
      <c r="G33" s="40"/>
      <c r="H33" s="40"/>
    </row>
    <row r="34" spans="5:8" ht="12.75">
      <c r="E34" s="80"/>
      <c r="F34" s="38"/>
      <c r="G34" s="38"/>
      <c r="H34" s="38"/>
    </row>
    <row r="35" spans="5:8" ht="12.75">
      <c r="E35" s="80"/>
      <c r="F35" s="38"/>
      <c r="G35" s="38"/>
      <c r="H35" s="38"/>
    </row>
    <row r="36" spans="5:8" ht="12.75">
      <c r="E36" s="80"/>
      <c r="F36" s="38"/>
      <c r="G36" s="38"/>
      <c r="H36" s="38"/>
    </row>
    <row r="37" spans="5:8" ht="12.75">
      <c r="E37" s="80"/>
      <c r="F37" s="38"/>
      <c r="G37" s="38"/>
      <c r="H37" s="38"/>
    </row>
    <row r="38" ht="12.75">
      <c r="E38" s="80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view="pageBreakPreview" zoomScale="120" zoomScaleSheetLayoutView="120" zoomScalePageLayoutView="0" workbookViewId="0" topLeftCell="A7">
      <selection activeCell="E10" sqref="E10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30" t="s">
        <v>7</v>
      </c>
      <c r="B1" s="230"/>
      <c r="C1" s="230"/>
      <c r="D1" s="230"/>
      <c r="E1" s="230"/>
      <c r="F1" s="230"/>
      <c r="G1" s="230"/>
      <c r="H1" s="230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245" t="s">
        <v>31</v>
      </c>
      <c r="C3" s="246"/>
      <c r="D3" s="246"/>
      <c r="E3" s="246"/>
      <c r="F3" s="246"/>
      <c r="G3" s="246"/>
      <c r="H3" s="247"/>
    </row>
    <row r="4" spans="1:8" s="1" customFormat="1" ht="66" thickBot="1">
      <c r="A4" s="65" t="s">
        <v>34</v>
      </c>
      <c r="B4" s="82" t="s">
        <v>10</v>
      </c>
      <c r="C4" s="83" t="s">
        <v>11</v>
      </c>
      <c r="D4" s="83" t="s">
        <v>12</v>
      </c>
      <c r="E4" s="83" t="s">
        <v>13</v>
      </c>
      <c r="F4" s="83" t="s">
        <v>14</v>
      </c>
      <c r="G4" s="83" t="s">
        <v>27</v>
      </c>
      <c r="H4" s="84" t="s">
        <v>16</v>
      </c>
    </row>
    <row r="5" spans="1:8" s="1" customFormat="1" ht="13.5" thickBot="1">
      <c r="A5" s="174">
        <v>636</v>
      </c>
      <c r="B5" s="175"/>
      <c r="C5" s="176"/>
      <c r="D5" s="176"/>
      <c r="E5" s="182">
        <v>427215</v>
      </c>
      <c r="F5" s="176"/>
      <c r="G5" s="177"/>
      <c r="H5" s="178"/>
    </row>
    <row r="6" spans="1:8" s="1" customFormat="1" ht="13.5" thickBot="1">
      <c r="A6" s="174">
        <v>638</v>
      </c>
      <c r="B6" s="175"/>
      <c r="C6" s="176"/>
      <c r="D6" s="176"/>
      <c r="E6" s="182">
        <v>312345</v>
      </c>
      <c r="F6" s="176"/>
      <c r="G6" s="177"/>
      <c r="H6" s="178"/>
    </row>
    <row r="7" spans="1:8" s="1" customFormat="1" ht="12.75" customHeight="1" thickBot="1">
      <c r="A7" s="94">
        <v>641</v>
      </c>
      <c r="B7" s="95"/>
      <c r="C7" s="96"/>
      <c r="D7" s="97">
        <v>2200</v>
      </c>
      <c r="E7" s="98"/>
      <c r="F7" s="98"/>
      <c r="G7" s="99"/>
      <c r="H7" s="100"/>
    </row>
    <row r="8" spans="1:8" s="1" customFormat="1" ht="12.75">
      <c r="A8" s="94">
        <v>651</v>
      </c>
      <c r="B8" s="102"/>
      <c r="C8" s="103"/>
      <c r="D8" s="103"/>
      <c r="E8" s="103"/>
      <c r="F8" s="103"/>
      <c r="G8" s="104"/>
      <c r="H8" s="105"/>
    </row>
    <row r="9" spans="1:8" s="1" customFormat="1" ht="12.75">
      <c r="A9" s="101">
        <v>652</v>
      </c>
      <c r="B9" s="102"/>
      <c r="C9" s="103"/>
      <c r="D9" s="103">
        <v>686932</v>
      </c>
      <c r="E9" s="103"/>
      <c r="F9" s="103"/>
      <c r="G9" s="104">
        <v>28000</v>
      </c>
      <c r="H9" s="105"/>
    </row>
    <row r="10" spans="1:8" s="1" customFormat="1" ht="12.75">
      <c r="A10" s="101">
        <v>653</v>
      </c>
      <c r="B10" s="102"/>
      <c r="C10" s="103"/>
      <c r="D10" s="103"/>
      <c r="E10" s="103"/>
      <c r="F10" s="103"/>
      <c r="G10" s="104"/>
      <c r="H10" s="105"/>
    </row>
    <row r="11" spans="1:8" s="1" customFormat="1" ht="12.75">
      <c r="A11" s="101">
        <v>661</v>
      </c>
      <c r="B11" s="102"/>
      <c r="C11" s="103">
        <v>8000000</v>
      </c>
      <c r="D11" s="103"/>
      <c r="E11" s="103"/>
      <c r="F11" s="103"/>
      <c r="G11" s="104"/>
      <c r="H11" s="105"/>
    </row>
    <row r="12" spans="1:8" s="1" customFormat="1" ht="12.75">
      <c r="A12" s="101">
        <v>663</v>
      </c>
      <c r="B12" s="102"/>
      <c r="C12" s="103"/>
      <c r="D12" s="103"/>
      <c r="E12" s="103"/>
      <c r="F12" s="103">
        <v>17000</v>
      </c>
      <c r="G12" s="104"/>
      <c r="H12" s="105"/>
    </row>
    <row r="13" spans="1:8" s="1" customFormat="1" ht="12.75">
      <c r="A13" s="101">
        <v>671</v>
      </c>
      <c r="B13" s="102">
        <v>472439</v>
      </c>
      <c r="C13" s="103"/>
      <c r="D13" s="103"/>
      <c r="E13" s="103"/>
      <c r="F13" s="103"/>
      <c r="G13" s="104"/>
      <c r="H13" s="105"/>
    </row>
    <row r="14" spans="1:8" s="1" customFormat="1" ht="12.75">
      <c r="A14" s="101">
        <v>673</v>
      </c>
      <c r="B14" s="102"/>
      <c r="C14" s="103"/>
      <c r="D14" s="103">
        <v>11247208</v>
      </c>
      <c r="E14" s="103"/>
      <c r="F14" s="103"/>
      <c r="G14" s="104"/>
      <c r="H14" s="105"/>
    </row>
    <row r="15" spans="1:8" s="1" customFormat="1" ht="12.75">
      <c r="A15" s="101">
        <v>922</v>
      </c>
      <c r="B15" s="113"/>
      <c r="C15" s="114">
        <v>3916899</v>
      </c>
      <c r="D15" s="114">
        <v>2289141</v>
      </c>
      <c r="E15" s="114"/>
      <c r="F15" s="114"/>
      <c r="G15" s="115"/>
      <c r="H15" s="116"/>
    </row>
    <row r="16" spans="1:8" s="1" customFormat="1" ht="12.75">
      <c r="A16" s="112">
        <v>721</v>
      </c>
      <c r="B16" s="113"/>
      <c r="C16" s="114"/>
      <c r="D16" s="114"/>
      <c r="E16" s="114"/>
      <c r="F16" s="114"/>
      <c r="G16" s="115">
        <v>1050</v>
      </c>
      <c r="H16" s="116"/>
    </row>
    <row r="17" spans="1:8" s="1" customFormat="1" ht="13.5" thickBot="1">
      <c r="A17" s="173">
        <v>722</v>
      </c>
      <c r="B17" s="107"/>
      <c r="C17" s="108"/>
      <c r="D17" s="108"/>
      <c r="E17" s="108"/>
      <c r="F17" s="108"/>
      <c r="G17" s="109">
        <v>10000</v>
      </c>
      <c r="H17" s="110"/>
    </row>
    <row r="18" spans="1:8" s="1" customFormat="1" ht="30" customHeight="1" thickBot="1">
      <c r="A18" s="11" t="s">
        <v>17</v>
      </c>
      <c r="B18" s="111">
        <f>SUM(B7:B17)</f>
        <v>472439</v>
      </c>
      <c r="C18" s="111">
        <f aca="true" t="shared" si="0" ref="C18:H18">SUM(C7:C17)</f>
        <v>11916899</v>
      </c>
      <c r="D18" s="111">
        <f t="shared" si="0"/>
        <v>14225481</v>
      </c>
      <c r="E18" s="111">
        <f>SUM(E5:E17)</f>
        <v>739560</v>
      </c>
      <c r="F18" s="111">
        <f t="shared" si="0"/>
        <v>17000</v>
      </c>
      <c r="G18" s="111">
        <f t="shared" si="0"/>
        <v>39050</v>
      </c>
      <c r="H18" s="111">
        <f t="shared" si="0"/>
        <v>0</v>
      </c>
    </row>
    <row r="19" spans="1:8" s="1" customFormat="1" ht="28.5" customHeight="1" thickBot="1">
      <c r="A19" s="11" t="s">
        <v>32</v>
      </c>
      <c r="B19" s="242">
        <f>SUM(B18:H18)</f>
        <v>27410429</v>
      </c>
      <c r="C19" s="243"/>
      <c r="D19" s="243"/>
      <c r="E19" s="243"/>
      <c r="F19" s="243"/>
      <c r="G19" s="243"/>
      <c r="H19" s="244"/>
    </row>
    <row r="20" spans="1:8" ht="13.5" thickBot="1">
      <c r="A20" s="6"/>
      <c r="B20" s="6"/>
      <c r="C20" s="6"/>
      <c r="D20" s="7"/>
      <c r="E20" s="12"/>
      <c r="H20" s="10"/>
    </row>
    <row r="21" spans="1:8" ht="26.25" customHeight="1" thickBot="1">
      <c r="A21" s="66" t="s">
        <v>9</v>
      </c>
      <c r="B21" s="245" t="s">
        <v>36</v>
      </c>
      <c r="C21" s="246"/>
      <c r="D21" s="246"/>
      <c r="E21" s="246"/>
      <c r="F21" s="246"/>
      <c r="G21" s="246"/>
      <c r="H21" s="247"/>
    </row>
    <row r="22" spans="1:8" ht="66" thickBot="1">
      <c r="A22" s="67" t="s">
        <v>34</v>
      </c>
      <c r="B22" s="82" t="s">
        <v>10</v>
      </c>
      <c r="C22" s="83" t="s">
        <v>11</v>
      </c>
      <c r="D22" s="83" t="s">
        <v>12</v>
      </c>
      <c r="E22" s="83" t="s">
        <v>13</v>
      </c>
      <c r="F22" s="83" t="s">
        <v>14</v>
      </c>
      <c r="G22" s="83" t="s">
        <v>27</v>
      </c>
      <c r="H22" s="84" t="s">
        <v>16</v>
      </c>
    </row>
    <row r="23" spans="1:8" ht="13.5" thickBot="1">
      <c r="A23" s="181">
        <v>63</v>
      </c>
      <c r="B23" s="175"/>
      <c r="C23" s="176"/>
      <c r="D23" s="176"/>
      <c r="E23" s="180">
        <v>622000</v>
      </c>
      <c r="F23" s="176"/>
      <c r="G23" s="177"/>
      <c r="H23" s="178"/>
    </row>
    <row r="24" spans="1:8" ht="13.5" thickBot="1">
      <c r="A24" s="94">
        <v>64</v>
      </c>
      <c r="B24" s="95"/>
      <c r="C24" s="96"/>
      <c r="D24" s="179">
        <v>2200</v>
      </c>
      <c r="E24" s="98"/>
      <c r="F24" s="98"/>
      <c r="G24" s="99"/>
      <c r="H24" s="100"/>
    </row>
    <row r="25" spans="1:8" ht="12.75">
      <c r="A25" s="94">
        <v>65</v>
      </c>
      <c r="B25" s="102"/>
      <c r="C25" s="103"/>
      <c r="D25" s="103">
        <v>755342</v>
      </c>
      <c r="E25" s="103"/>
      <c r="F25" s="103"/>
      <c r="G25" s="104"/>
      <c r="H25" s="105"/>
    </row>
    <row r="26" spans="1:8" ht="12.75">
      <c r="A26" s="101">
        <v>66</v>
      </c>
      <c r="B26" s="102"/>
      <c r="C26" s="103">
        <v>7320000</v>
      </c>
      <c r="D26" s="103">
        <v>0</v>
      </c>
      <c r="E26" s="103"/>
      <c r="F26" s="103">
        <v>0</v>
      </c>
      <c r="G26" s="104"/>
      <c r="H26" s="105"/>
    </row>
    <row r="27" spans="1:8" ht="12.75">
      <c r="A27" s="101">
        <v>67</v>
      </c>
      <c r="B27" s="102">
        <v>472439</v>
      </c>
      <c r="C27" s="103"/>
      <c r="D27" s="103">
        <v>11127561</v>
      </c>
      <c r="E27" s="103"/>
      <c r="F27" s="103"/>
      <c r="G27" s="104"/>
      <c r="H27" s="105"/>
    </row>
    <row r="28" spans="1:8" ht="12.75">
      <c r="A28" s="101">
        <v>92</v>
      </c>
      <c r="B28" s="102"/>
      <c r="C28" s="103">
        <v>849151</v>
      </c>
      <c r="D28" s="103">
        <v>4541594</v>
      </c>
      <c r="E28" s="103"/>
      <c r="F28" s="103"/>
      <c r="G28" s="104"/>
      <c r="H28" s="105"/>
    </row>
    <row r="29" spans="1:8" ht="12.75">
      <c r="A29" s="101">
        <v>72</v>
      </c>
      <c r="B29" s="102"/>
      <c r="C29" s="103"/>
      <c r="D29" s="103"/>
      <c r="E29" s="103"/>
      <c r="F29" s="103"/>
      <c r="G29" s="104">
        <v>1050</v>
      </c>
      <c r="H29" s="105"/>
    </row>
    <row r="30" spans="1:8" ht="12.75">
      <c r="A30" s="101"/>
      <c r="B30" s="102"/>
      <c r="C30" s="103"/>
      <c r="D30" s="103"/>
      <c r="E30" s="103"/>
      <c r="F30" s="103"/>
      <c r="G30" s="104"/>
      <c r="H30" s="105"/>
    </row>
    <row r="31" spans="1:8" ht="13.5" thickBot="1">
      <c r="A31" s="106"/>
      <c r="B31" s="107"/>
      <c r="C31" s="108"/>
      <c r="D31" s="108"/>
      <c r="E31" s="108"/>
      <c r="F31" s="108"/>
      <c r="G31" s="109"/>
      <c r="H31" s="110"/>
    </row>
    <row r="32" spans="1:8" s="1" customFormat="1" ht="30" customHeight="1" thickBot="1">
      <c r="A32" s="11" t="s">
        <v>17</v>
      </c>
      <c r="B32" s="111">
        <f>SUM(B23:B31)</f>
        <v>472439</v>
      </c>
      <c r="C32" s="111">
        <f aca="true" t="shared" si="1" ref="C32:H32">SUM(C23:C31)</f>
        <v>8169151</v>
      </c>
      <c r="D32" s="111">
        <f t="shared" si="1"/>
        <v>16426697</v>
      </c>
      <c r="E32" s="111">
        <f t="shared" si="1"/>
        <v>622000</v>
      </c>
      <c r="F32" s="111">
        <f t="shared" si="1"/>
        <v>0</v>
      </c>
      <c r="G32" s="111">
        <f t="shared" si="1"/>
        <v>1050</v>
      </c>
      <c r="H32" s="111">
        <f t="shared" si="1"/>
        <v>0</v>
      </c>
    </row>
    <row r="33" spans="1:8" s="1" customFormat="1" ht="28.5" customHeight="1" thickBot="1">
      <c r="A33" s="11" t="s">
        <v>37</v>
      </c>
      <c r="B33" s="242">
        <f>B32+C32+D32+E32+F32+G32+H32</f>
        <v>25691337</v>
      </c>
      <c r="C33" s="243"/>
      <c r="D33" s="243"/>
      <c r="E33" s="243"/>
      <c r="F33" s="243"/>
      <c r="G33" s="243"/>
      <c r="H33" s="244"/>
    </row>
    <row r="34" spans="4:5" ht="13.5" thickBot="1">
      <c r="D34" s="14"/>
      <c r="E34" s="15"/>
    </row>
    <row r="35" spans="1:8" ht="26.25" customHeight="1" thickBot="1">
      <c r="A35" s="66" t="s">
        <v>9</v>
      </c>
      <c r="B35" s="245" t="s">
        <v>120</v>
      </c>
      <c r="C35" s="246"/>
      <c r="D35" s="246"/>
      <c r="E35" s="246"/>
      <c r="F35" s="246"/>
      <c r="G35" s="246"/>
      <c r="H35" s="247"/>
    </row>
    <row r="36" spans="1:8" ht="66" thickBot="1">
      <c r="A36" s="67" t="s">
        <v>34</v>
      </c>
      <c r="B36" s="82" t="s">
        <v>10</v>
      </c>
      <c r="C36" s="83" t="s">
        <v>11</v>
      </c>
      <c r="D36" s="83" t="s">
        <v>12</v>
      </c>
      <c r="E36" s="83" t="s">
        <v>13</v>
      </c>
      <c r="F36" s="83" t="s">
        <v>14</v>
      </c>
      <c r="G36" s="83" t="s">
        <v>27</v>
      </c>
      <c r="H36" s="84" t="s">
        <v>16</v>
      </c>
    </row>
    <row r="37" spans="1:8" ht="13.5" thickBot="1">
      <c r="A37" s="181">
        <v>63</v>
      </c>
      <c r="B37" s="175"/>
      <c r="C37" s="176"/>
      <c r="D37" s="176"/>
      <c r="E37" s="180">
        <v>722000</v>
      </c>
      <c r="F37" s="176"/>
      <c r="G37" s="177"/>
      <c r="H37" s="178"/>
    </row>
    <row r="38" spans="1:8" ht="13.5" thickBot="1">
      <c r="A38" s="181">
        <v>64</v>
      </c>
      <c r="B38" s="175"/>
      <c r="C38" s="176"/>
      <c r="D38" s="180">
        <v>2200</v>
      </c>
      <c r="E38" s="176"/>
      <c r="F38" s="176"/>
      <c r="G38" s="177"/>
      <c r="H38" s="178"/>
    </row>
    <row r="39" spans="1:8" ht="12.75">
      <c r="A39" s="94">
        <v>65</v>
      </c>
      <c r="B39" s="95"/>
      <c r="C39" s="96"/>
      <c r="D39" s="97">
        <v>757342</v>
      </c>
      <c r="E39" s="98"/>
      <c r="F39" s="98"/>
      <c r="G39" s="99">
        <v>28000</v>
      </c>
      <c r="H39" s="100"/>
    </row>
    <row r="40" spans="1:8" ht="12.75">
      <c r="A40" s="101">
        <v>66</v>
      </c>
      <c r="B40" s="102"/>
      <c r="C40" s="103">
        <v>7420000</v>
      </c>
      <c r="D40" s="103"/>
      <c r="E40" s="103"/>
      <c r="F40" s="103"/>
      <c r="G40" s="104"/>
      <c r="H40" s="105"/>
    </row>
    <row r="41" spans="1:8" ht="12.75">
      <c r="A41" s="101">
        <v>67</v>
      </c>
      <c r="B41" s="102">
        <v>472439</v>
      </c>
      <c r="C41" s="103"/>
      <c r="D41" s="103">
        <v>11227561</v>
      </c>
      <c r="E41" s="103"/>
      <c r="F41" s="103"/>
      <c r="G41" s="104"/>
      <c r="H41" s="105"/>
    </row>
    <row r="42" spans="1:8" ht="12.75">
      <c r="A42" s="101">
        <v>92</v>
      </c>
      <c r="B42" s="102"/>
      <c r="C42" s="103"/>
      <c r="D42" s="103">
        <v>5027247</v>
      </c>
      <c r="E42" s="103"/>
      <c r="F42" s="103"/>
      <c r="G42" s="104">
        <v>74000</v>
      </c>
      <c r="H42" s="105"/>
    </row>
    <row r="43" spans="1:8" ht="12.75">
      <c r="A43" s="101">
        <v>72</v>
      </c>
      <c r="B43" s="102"/>
      <c r="C43" s="103"/>
      <c r="D43" s="103"/>
      <c r="E43" s="103"/>
      <c r="F43" s="103"/>
      <c r="G43" s="104">
        <v>10050</v>
      </c>
      <c r="H43" s="105"/>
    </row>
    <row r="44" spans="1:8" ht="13.5" customHeight="1">
      <c r="A44" s="101"/>
      <c r="B44" s="102"/>
      <c r="C44" s="103"/>
      <c r="D44" s="103"/>
      <c r="E44" s="103"/>
      <c r="F44" s="103"/>
      <c r="G44" s="104"/>
      <c r="H44" s="105"/>
    </row>
    <row r="45" spans="1:8" ht="13.5" customHeight="1">
      <c r="A45" s="101"/>
      <c r="B45" s="102"/>
      <c r="C45" s="103"/>
      <c r="D45" s="103"/>
      <c r="E45" s="103"/>
      <c r="F45" s="103"/>
      <c r="G45" s="104"/>
      <c r="H45" s="105"/>
    </row>
    <row r="46" spans="1:8" ht="13.5" customHeight="1" thickBot="1">
      <c r="A46" s="106"/>
      <c r="B46" s="107"/>
      <c r="C46" s="108"/>
      <c r="D46" s="108"/>
      <c r="E46" s="108"/>
      <c r="F46" s="108"/>
      <c r="G46" s="109"/>
      <c r="H46" s="110"/>
    </row>
    <row r="47" spans="1:8" s="1" customFormat="1" ht="30" customHeight="1" thickBot="1">
      <c r="A47" s="11" t="s">
        <v>17</v>
      </c>
      <c r="B47" s="111">
        <f>SUM(B37:B46)</f>
        <v>472439</v>
      </c>
      <c r="C47" s="111">
        <f aca="true" t="shared" si="2" ref="C47:H47">SUM(C37:C46)</f>
        <v>7420000</v>
      </c>
      <c r="D47" s="111">
        <f t="shared" si="2"/>
        <v>17014350</v>
      </c>
      <c r="E47" s="111">
        <f t="shared" si="2"/>
        <v>722000</v>
      </c>
      <c r="F47" s="111">
        <f t="shared" si="2"/>
        <v>0</v>
      </c>
      <c r="G47" s="111">
        <f t="shared" si="2"/>
        <v>112050</v>
      </c>
      <c r="H47" s="111">
        <f t="shared" si="2"/>
        <v>0</v>
      </c>
    </row>
    <row r="48" spans="1:8" s="1" customFormat="1" ht="28.5" customHeight="1" thickBot="1">
      <c r="A48" s="11" t="s">
        <v>124</v>
      </c>
      <c r="B48" s="242">
        <f>B47+C47+D47+E47+F47+G47+H47</f>
        <v>25740839</v>
      </c>
      <c r="C48" s="243"/>
      <c r="D48" s="243"/>
      <c r="E48" s="243"/>
      <c r="F48" s="243"/>
      <c r="G48" s="243"/>
      <c r="H48" s="244"/>
    </row>
    <row r="49" spans="3:5" ht="13.5" customHeight="1">
      <c r="C49" s="16"/>
      <c r="D49" s="14"/>
      <c r="E49" s="17"/>
    </row>
    <row r="50" spans="3:5" ht="13.5" customHeight="1">
      <c r="C50" s="16"/>
      <c r="D50" s="18"/>
      <c r="E50" s="19"/>
    </row>
    <row r="51" spans="4:5" ht="13.5" customHeight="1">
      <c r="D51" s="20"/>
      <c r="E51" s="21"/>
    </row>
    <row r="52" spans="4:5" ht="13.5" customHeight="1">
      <c r="D52" s="22"/>
      <c r="E52" s="23"/>
    </row>
    <row r="53" spans="4:5" ht="13.5" customHeight="1">
      <c r="D53" s="14"/>
      <c r="E53" s="15"/>
    </row>
    <row r="54" spans="3:5" ht="28.5" customHeight="1">
      <c r="C54" s="16"/>
      <c r="D54" s="14"/>
      <c r="E54" s="24"/>
    </row>
    <row r="55" spans="3:5" ht="13.5" customHeight="1">
      <c r="C55" s="16"/>
      <c r="D55" s="14"/>
      <c r="E55" s="19"/>
    </row>
    <row r="56" spans="4:5" ht="13.5" customHeight="1">
      <c r="D56" s="14"/>
      <c r="E56" s="15"/>
    </row>
    <row r="57" spans="4:5" ht="13.5" customHeight="1">
      <c r="D57" s="14"/>
      <c r="E57" s="23"/>
    </row>
    <row r="58" spans="4:5" ht="13.5" customHeight="1">
      <c r="D58" s="14"/>
      <c r="E58" s="15"/>
    </row>
    <row r="59" spans="4:5" ht="22.5" customHeight="1">
      <c r="D59" s="14"/>
      <c r="E59" s="25"/>
    </row>
    <row r="60" spans="4:5" ht="13.5" customHeight="1">
      <c r="D60" s="20"/>
      <c r="E60" s="21"/>
    </row>
    <row r="61" spans="2:5" ht="13.5" customHeight="1">
      <c r="B61" s="16"/>
      <c r="D61" s="20"/>
      <c r="E61" s="26"/>
    </row>
    <row r="62" spans="3:5" ht="13.5" customHeight="1">
      <c r="C62" s="16"/>
      <c r="D62" s="20"/>
      <c r="E62" s="27"/>
    </row>
    <row r="63" spans="3:5" ht="13.5" customHeight="1">
      <c r="C63" s="16"/>
      <c r="D63" s="22"/>
      <c r="E63" s="19"/>
    </row>
    <row r="64" spans="4:5" ht="13.5" customHeight="1">
      <c r="D64" s="14"/>
      <c r="E64" s="15"/>
    </row>
    <row r="65" spans="2:5" ht="13.5" customHeight="1">
      <c r="B65" s="16"/>
      <c r="D65" s="14"/>
      <c r="E65" s="17"/>
    </row>
    <row r="66" spans="3:5" ht="13.5" customHeight="1">
      <c r="C66" s="16"/>
      <c r="D66" s="14"/>
      <c r="E66" s="26"/>
    </row>
    <row r="67" spans="3:5" ht="13.5" customHeight="1">
      <c r="C67" s="16"/>
      <c r="D67" s="22"/>
      <c r="E67" s="19"/>
    </row>
    <row r="68" spans="4:5" ht="13.5" customHeight="1">
      <c r="D68" s="20"/>
      <c r="E68" s="15"/>
    </row>
    <row r="69" spans="3:5" ht="13.5" customHeight="1">
      <c r="C69" s="16"/>
      <c r="D69" s="20"/>
      <c r="E69" s="26"/>
    </row>
    <row r="70" spans="4:5" ht="22.5" customHeight="1">
      <c r="D70" s="22"/>
      <c r="E70" s="25"/>
    </row>
    <row r="71" spans="4:5" ht="13.5" customHeight="1">
      <c r="D71" s="14"/>
      <c r="E71" s="15"/>
    </row>
    <row r="72" spans="4:5" ht="13.5" customHeight="1">
      <c r="D72" s="22"/>
      <c r="E72" s="19"/>
    </row>
    <row r="73" spans="4:5" ht="13.5" customHeight="1">
      <c r="D73" s="14"/>
      <c r="E73" s="15"/>
    </row>
    <row r="74" spans="4:5" ht="13.5" customHeight="1">
      <c r="D74" s="14"/>
      <c r="E74" s="15"/>
    </row>
    <row r="75" spans="1:5" ht="13.5" customHeight="1">
      <c r="A75" s="16"/>
      <c r="D75" s="28"/>
      <c r="E75" s="26"/>
    </row>
    <row r="76" spans="2:5" ht="13.5" customHeight="1">
      <c r="B76" s="16"/>
      <c r="C76" s="16"/>
      <c r="D76" s="29"/>
      <c r="E76" s="26"/>
    </row>
    <row r="77" spans="2:5" ht="13.5" customHeight="1">
      <c r="B77" s="16"/>
      <c r="C77" s="16"/>
      <c r="D77" s="29"/>
      <c r="E77" s="17"/>
    </row>
    <row r="78" spans="2:5" ht="13.5" customHeight="1">
      <c r="B78" s="16"/>
      <c r="C78" s="16"/>
      <c r="D78" s="22"/>
      <c r="E78" s="23"/>
    </row>
    <row r="79" spans="4:5" ht="12.75">
      <c r="D79" s="14"/>
      <c r="E79" s="15"/>
    </row>
    <row r="80" spans="2:5" ht="12.75">
      <c r="B80" s="16"/>
      <c r="D80" s="14"/>
      <c r="E80" s="26"/>
    </row>
    <row r="81" spans="3:5" ht="12.75">
      <c r="C81" s="16"/>
      <c r="D81" s="14"/>
      <c r="E81" s="17"/>
    </row>
    <row r="82" spans="3:5" ht="12.75">
      <c r="C82" s="16"/>
      <c r="D82" s="22"/>
      <c r="E82" s="19"/>
    </row>
    <row r="83" spans="4:5" ht="12.75">
      <c r="D83" s="14"/>
      <c r="E83" s="15"/>
    </row>
    <row r="84" spans="4:5" ht="12.75">
      <c r="D84" s="14"/>
      <c r="E84" s="15"/>
    </row>
    <row r="85" spans="4:5" ht="12.75">
      <c r="D85" s="30"/>
      <c r="E85" s="31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22"/>
      <c r="E89" s="19"/>
    </row>
    <row r="90" spans="4:5" ht="12.75">
      <c r="D90" s="14"/>
      <c r="E90" s="15"/>
    </row>
    <row r="91" spans="4:5" ht="12.75">
      <c r="D91" s="22"/>
      <c r="E91" s="19"/>
    </row>
    <row r="92" spans="4:5" ht="12.75">
      <c r="D92" s="14"/>
      <c r="E92" s="15"/>
    </row>
    <row r="93" spans="4:5" ht="12.75">
      <c r="D93" s="14"/>
      <c r="E93" s="15"/>
    </row>
    <row r="94" spans="4:5" ht="12.75">
      <c r="D94" s="14"/>
      <c r="E94" s="15"/>
    </row>
    <row r="95" spans="4:5" ht="12.75">
      <c r="D95" s="14"/>
      <c r="E95" s="15"/>
    </row>
    <row r="96" spans="1:5" ht="28.5" customHeight="1">
      <c r="A96" s="32"/>
      <c r="B96" s="32"/>
      <c r="C96" s="32"/>
      <c r="D96" s="33"/>
      <c r="E96" s="34"/>
    </row>
    <row r="97" spans="3:5" ht="12.75">
      <c r="C97" s="16"/>
      <c r="D97" s="14"/>
      <c r="E97" s="17"/>
    </row>
    <row r="98" spans="4:5" ht="12.75">
      <c r="D98" s="35"/>
      <c r="E98" s="36"/>
    </row>
    <row r="99" spans="4:5" ht="12.75">
      <c r="D99" s="14"/>
      <c r="E99" s="15"/>
    </row>
    <row r="100" spans="4:5" ht="12.75">
      <c r="D100" s="30"/>
      <c r="E100" s="31"/>
    </row>
    <row r="101" spans="4:5" ht="12.75">
      <c r="D101" s="30"/>
      <c r="E101" s="31"/>
    </row>
    <row r="102" spans="4:5" ht="12.75">
      <c r="D102" s="14"/>
      <c r="E102" s="15"/>
    </row>
    <row r="103" spans="4:5" ht="12.75">
      <c r="D103" s="22"/>
      <c r="E103" s="19"/>
    </row>
    <row r="104" spans="4:5" ht="12.75">
      <c r="D104" s="14"/>
      <c r="E104" s="15"/>
    </row>
    <row r="105" spans="4:5" ht="12.75">
      <c r="D105" s="14"/>
      <c r="E105" s="15"/>
    </row>
    <row r="106" spans="4:5" ht="12.75">
      <c r="D106" s="22"/>
      <c r="E106" s="19"/>
    </row>
    <row r="107" spans="4:5" ht="12.75">
      <c r="D107" s="14"/>
      <c r="E107" s="15"/>
    </row>
    <row r="108" spans="4:5" ht="12.75">
      <c r="D108" s="30"/>
      <c r="E108" s="31"/>
    </row>
    <row r="109" spans="4:5" ht="12.75">
      <c r="D109" s="22"/>
      <c r="E109" s="36"/>
    </row>
    <row r="110" spans="4:5" ht="12.75">
      <c r="D110" s="20"/>
      <c r="E110" s="31"/>
    </row>
    <row r="111" spans="4:5" ht="12.75">
      <c r="D111" s="22"/>
      <c r="E111" s="19"/>
    </row>
    <row r="112" spans="4:5" ht="12.75">
      <c r="D112" s="14"/>
      <c r="E112" s="15"/>
    </row>
    <row r="113" spans="3:5" ht="12.75">
      <c r="C113" s="16"/>
      <c r="D113" s="14"/>
      <c r="E113" s="17"/>
    </row>
    <row r="114" spans="4:5" ht="12.75">
      <c r="D114" s="20"/>
      <c r="E114" s="19"/>
    </row>
    <row r="115" spans="4:5" ht="12.75">
      <c r="D115" s="20"/>
      <c r="E115" s="31"/>
    </row>
    <row r="116" spans="3:5" ht="12.75">
      <c r="C116" s="16"/>
      <c r="D116" s="20"/>
      <c r="E116" s="37"/>
    </row>
    <row r="117" spans="3:5" ht="12.75">
      <c r="C117" s="16"/>
      <c r="D117" s="22"/>
      <c r="E117" s="23"/>
    </row>
    <row r="118" spans="4:5" ht="12.75">
      <c r="D118" s="14"/>
      <c r="E118" s="15"/>
    </row>
    <row r="119" spans="4:5" ht="12.75">
      <c r="D119" s="35"/>
      <c r="E119" s="38"/>
    </row>
    <row r="120" spans="4:5" ht="11.25" customHeight="1">
      <c r="D120" s="30"/>
      <c r="E120" s="31"/>
    </row>
    <row r="121" spans="2:5" ht="24" customHeight="1">
      <c r="B121" s="16"/>
      <c r="D121" s="30"/>
      <c r="E121" s="39"/>
    </row>
    <row r="122" spans="3:5" ht="15" customHeight="1">
      <c r="C122" s="16"/>
      <c r="D122" s="30"/>
      <c r="E122" s="39"/>
    </row>
    <row r="123" spans="4:5" ht="11.25" customHeight="1">
      <c r="D123" s="35"/>
      <c r="E123" s="36"/>
    </row>
    <row r="124" spans="4:5" ht="12.75">
      <c r="D124" s="30"/>
      <c r="E124" s="31"/>
    </row>
    <row r="125" spans="2:5" ht="13.5" customHeight="1">
      <c r="B125" s="16"/>
      <c r="D125" s="30"/>
      <c r="E125" s="40"/>
    </row>
    <row r="126" spans="3:5" ht="12.75" customHeight="1">
      <c r="C126" s="16"/>
      <c r="D126" s="30"/>
      <c r="E126" s="17"/>
    </row>
    <row r="127" spans="3:5" ht="12.75" customHeight="1">
      <c r="C127" s="16"/>
      <c r="D127" s="22"/>
      <c r="E127" s="23"/>
    </row>
    <row r="128" spans="4:5" ht="12.75">
      <c r="D128" s="14"/>
      <c r="E128" s="15"/>
    </row>
    <row r="129" spans="3:5" ht="12.75">
      <c r="C129" s="16"/>
      <c r="D129" s="14"/>
      <c r="E129" s="37"/>
    </row>
    <row r="130" spans="4:5" ht="12.75">
      <c r="D130" s="35"/>
      <c r="E130" s="36"/>
    </row>
    <row r="131" spans="4:5" ht="12.75">
      <c r="D131" s="30"/>
      <c r="E131" s="31"/>
    </row>
    <row r="132" spans="4:5" ht="12.75">
      <c r="D132" s="14"/>
      <c r="E132" s="15"/>
    </row>
    <row r="133" spans="1:5" ht="19.5" customHeight="1">
      <c r="A133" s="41"/>
      <c r="B133" s="6"/>
      <c r="C133" s="6"/>
      <c r="D133" s="6"/>
      <c r="E133" s="26"/>
    </row>
    <row r="134" spans="1:5" ht="15" customHeight="1">
      <c r="A134" s="16"/>
      <c r="D134" s="28"/>
      <c r="E134" s="26"/>
    </row>
    <row r="135" spans="1:5" ht="12.75">
      <c r="A135" s="16"/>
      <c r="B135" s="16"/>
      <c r="D135" s="28"/>
      <c r="E135" s="17"/>
    </row>
    <row r="136" spans="3:5" ht="12.75">
      <c r="C136" s="16"/>
      <c r="D136" s="14"/>
      <c r="E136" s="26"/>
    </row>
    <row r="137" spans="4:5" ht="12.75">
      <c r="D137" s="18"/>
      <c r="E137" s="19"/>
    </row>
    <row r="138" spans="2:5" ht="12.75">
      <c r="B138" s="16"/>
      <c r="D138" s="14"/>
      <c r="E138" s="17"/>
    </row>
    <row r="139" spans="3:5" ht="12.75">
      <c r="C139" s="16"/>
      <c r="D139" s="14"/>
      <c r="E139" s="17"/>
    </row>
    <row r="140" spans="4:5" ht="12.75">
      <c r="D140" s="22"/>
      <c r="E140" s="23"/>
    </row>
    <row r="141" spans="3:5" ht="22.5" customHeight="1">
      <c r="C141" s="16"/>
      <c r="D141" s="14"/>
      <c r="E141" s="24"/>
    </row>
    <row r="142" spans="4:5" ht="12.75">
      <c r="D142" s="14"/>
      <c r="E142" s="23"/>
    </row>
    <row r="143" spans="2:5" ht="12.75">
      <c r="B143" s="16"/>
      <c r="D143" s="20"/>
      <c r="E143" s="26"/>
    </row>
    <row r="144" spans="3:5" ht="12.75">
      <c r="C144" s="16"/>
      <c r="D144" s="20"/>
      <c r="E144" s="27"/>
    </row>
    <row r="145" spans="4:5" ht="12.75">
      <c r="D145" s="22"/>
      <c r="E145" s="19"/>
    </row>
    <row r="146" spans="1:5" ht="13.5" customHeight="1">
      <c r="A146" s="16"/>
      <c r="D146" s="28"/>
      <c r="E146" s="26"/>
    </row>
    <row r="147" spans="2:5" ht="13.5" customHeight="1">
      <c r="B147" s="16"/>
      <c r="D147" s="14"/>
      <c r="E147" s="26"/>
    </row>
    <row r="148" spans="3:5" ht="13.5" customHeight="1">
      <c r="C148" s="16"/>
      <c r="D148" s="14"/>
      <c r="E148" s="17"/>
    </row>
    <row r="149" spans="3:5" ht="12.75">
      <c r="C149" s="16"/>
      <c r="D149" s="22"/>
      <c r="E149" s="19"/>
    </row>
    <row r="150" spans="3:5" ht="12.75">
      <c r="C150" s="16"/>
      <c r="D150" s="14"/>
      <c r="E150" s="17"/>
    </row>
    <row r="151" spans="4:5" ht="12.75">
      <c r="D151" s="35"/>
      <c r="E151" s="36"/>
    </row>
    <row r="152" spans="3:5" ht="12.75">
      <c r="C152" s="16"/>
      <c r="D152" s="20"/>
      <c r="E152" s="37"/>
    </row>
    <row r="153" spans="3:5" ht="12.75">
      <c r="C153" s="16"/>
      <c r="D153" s="22"/>
      <c r="E153" s="23"/>
    </row>
    <row r="154" spans="4:5" ht="12.75">
      <c r="D154" s="35"/>
      <c r="E154" s="42"/>
    </row>
    <row r="155" spans="2:5" ht="12.75">
      <c r="B155" s="16"/>
      <c r="D155" s="30"/>
      <c r="E155" s="40"/>
    </row>
    <row r="156" spans="3:5" ht="12.75">
      <c r="C156" s="16"/>
      <c r="D156" s="30"/>
      <c r="E156" s="17"/>
    </row>
    <row r="157" spans="3:5" ht="12.75">
      <c r="C157" s="16"/>
      <c r="D157" s="22"/>
      <c r="E157" s="23"/>
    </row>
    <row r="158" spans="3:5" ht="12.75">
      <c r="C158" s="16"/>
      <c r="D158" s="22"/>
      <c r="E158" s="23"/>
    </row>
    <row r="159" spans="4:5" ht="12.75">
      <c r="D159" s="14"/>
      <c r="E159" s="15"/>
    </row>
    <row r="160" spans="1:5" s="43" customFormat="1" ht="18" customHeight="1">
      <c r="A160" s="248"/>
      <c r="B160" s="249"/>
      <c r="C160" s="249"/>
      <c r="D160" s="249"/>
      <c r="E160" s="249"/>
    </row>
    <row r="161" spans="1:5" ht="28.5" customHeight="1">
      <c r="A161" s="32"/>
      <c r="B161" s="32"/>
      <c r="C161" s="32"/>
      <c r="D161" s="33"/>
      <c r="E161" s="34"/>
    </row>
    <row r="163" spans="1:5" ht="15">
      <c r="A163" s="45"/>
      <c r="B163" s="16"/>
      <c r="C163" s="16"/>
      <c r="D163" s="46"/>
      <c r="E163" s="5"/>
    </row>
    <row r="164" spans="1:5" ht="12.75">
      <c r="A164" s="16"/>
      <c r="B164" s="16"/>
      <c r="C164" s="16"/>
      <c r="D164" s="46"/>
      <c r="E164" s="5"/>
    </row>
    <row r="165" spans="1:5" ht="17.25" customHeight="1">
      <c r="A165" s="16"/>
      <c r="B165" s="16"/>
      <c r="C165" s="16"/>
      <c r="D165" s="46"/>
      <c r="E165" s="5"/>
    </row>
    <row r="166" spans="1:5" ht="13.5" customHeight="1">
      <c r="A166" s="16"/>
      <c r="B166" s="16"/>
      <c r="C166" s="16"/>
      <c r="D166" s="46"/>
      <c r="E166" s="5"/>
    </row>
    <row r="167" spans="1:5" ht="12.75">
      <c r="A167" s="16"/>
      <c r="B167" s="16"/>
      <c r="C167" s="16"/>
      <c r="D167" s="46"/>
      <c r="E167" s="5"/>
    </row>
    <row r="168" spans="1:3" ht="12.75">
      <c r="A168" s="16"/>
      <c r="B168" s="16"/>
      <c r="C168" s="16"/>
    </row>
    <row r="169" spans="1:5" ht="12.75">
      <c r="A169" s="16"/>
      <c r="B169" s="16"/>
      <c r="C169" s="16"/>
      <c r="D169" s="46"/>
      <c r="E169" s="5"/>
    </row>
    <row r="170" spans="1:5" ht="12.75">
      <c r="A170" s="16"/>
      <c r="B170" s="16"/>
      <c r="C170" s="16"/>
      <c r="D170" s="46"/>
      <c r="E170" s="47"/>
    </row>
    <row r="171" spans="1:5" ht="12.75">
      <c r="A171" s="16"/>
      <c r="B171" s="16"/>
      <c r="C171" s="16"/>
      <c r="D171" s="46"/>
      <c r="E171" s="5"/>
    </row>
    <row r="172" spans="1:5" ht="22.5" customHeight="1">
      <c r="A172" s="16"/>
      <c r="B172" s="16"/>
      <c r="C172" s="16"/>
      <c r="D172" s="46"/>
      <c r="E172" s="24"/>
    </row>
    <row r="173" spans="4:5" ht="22.5" customHeight="1">
      <c r="D173" s="22"/>
      <c r="E173" s="25"/>
    </row>
  </sheetData>
  <sheetProtection/>
  <mergeCells count="8">
    <mergeCell ref="A1:H1"/>
    <mergeCell ref="B19:H19"/>
    <mergeCell ref="B21:H21"/>
    <mergeCell ref="B33:H33"/>
    <mergeCell ref="B35:H35"/>
    <mergeCell ref="A160:E160"/>
    <mergeCell ref="B3:H3"/>
    <mergeCell ref="B48:H4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9" max="8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2"/>
  <sheetViews>
    <sheetView tabSelected="1" workbookViewId="0" topLeftCell="A132">
      <selection activeCell="C170" sqref="C170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2" customWidth="1"/>
    <col min="4" max="6" width="13.7109375" style="2" customWidth="1"/>
    <col min="7" max="7" width="13.7109375" style="172" customWidth="1"/>
    <col min="8" max="9" width="13.7109375" style="2" customWidth="1"/>
    <col min="10" max="16384" width="11.421875" style="3" customWidth="1"/>
  </cols>
  <sheetData>
    <row r="1" spans="1:9" ht="18" customHeight="1">
      <c r="A1" s="250" t="s">
        <v>18</v>
      </c>
      <c r="B1" s="250"/>
      <c r="C1" s="250"/>
      <c r="D1" s="250"/>
      <c r="E1" s="250"/>
      <c r="F1" s="250"/>
      <c r="G1" s="250"/>
      <c r="H1" s="250"/>
      <c r="I1" s="250"/>
    </row>
    <row r="2" spans="1:9" ht="12.75" customHeight="1">
      <c r="A2" s="81"/>
      <c r="B2" s="86"/>
      <c r="C2" s="86"/>
      <c r="D2" s="86"/>
      <c r="E2" s="86"/>
      <c r="F2" s="86"/>
      <c r="G2" s="165"/>
      <c r="H2" s="86"/>
      <c r="I2" s="86"/>
    </row>
    <row r="3" spans="1:9" s="5" customFormat="1" ht="92.25">
      <c r="A3" s="4" t="s">
        <v>19</v>
      </c>
      <c r="B3" s="85" t="s">
        <v>20</v>
      </c>
      <c r="C3" s="4" t="s">
        <v>33</v>
      </c>
      <c r="D3" s="4" t="s">
        <v>10</v>
      </c>
      <c r="E3" s="4" t="s">
        <v>11</v>
      </c>
      <c r="F3" s="4" t="s">
        <v>12</v>
      </c>
      <c r="G3" s="166" t="s">
        <v>13</v>
      </c>
      <c r="H3" s="4" t="s">
        <v>21</v>
      </c>
      <c r="I3" s="4" t="s">
        <v>15</v>
      </c>
    </row>
    <row r="4" spans="1:9" s="5" customFormat="1" ht="12.75">
      <c r="A4" s="92"/>
      <c r="B4" s="87" t="s">
        <v>40</v>
      </c>
      <c r="C4" s="93"/>
      <c r="D4" s="93"/>
      <c r="E4" s="93"/>
      <c r="F4" s="93"/>
      <c r="G4" s="167"/>
      <c r="H4" s="93"/>
      <c r="I4" s="93"/>
    </row>
    <row r="5" spans="1:9" ht="17.25" customHeight="1">
      <c r="A5" s="91"/>
      <c r="B5" s="257" t="s">
        <v>39</v>
      </c>
      <c r="C5" s="258"/>
      <c r="D5" s="258"/>
      <c r="E5" s="259"/>
      <c r="F5" s="88"/>
      <c r="G5" s="168"/>
      <c r="H5" s="88"/>
      <c r="I5" s="88"/>
    </row>
    <row r="6" spans="1:9" s="5" customFormat="1" ht="21" customHeight="1">
      <c r="A6" s="89" t="s">
        <v>41</v>
      </c>
      <c r="B6" s="254" t="s">
        <v>44</v>
      </c>
      <c r="C6" s="255"/>
      <c r="D6" s="255"/>
      <c r="E6" s="256"/>
      <c r="F6" s="90"/>
      <c r="G6" s="169"/>
      <c r="H6" s="90"/>
      <c r="I6" s="90"/>
    </row>
    <row r="7" spans="1:9" s="5" customFormat="1" ht="12.75" customHeight="1">
      <c r="A7" s="89" t="s">
        <v>43</v>
      </c>
      <c r="B7" s="251" t="s">
        <v>42</v>
      </c>
      <c r="C7" s="252"/>
      <c r="D7" s="252"/>
      <c r="E7" s="253"/>
      <c r="F7" s="90"/>
      <c r="G7" s="169"/>
      <c r="H7" s="90"/>
      <c r="I7" s="90"/>
    </row>
    <row r="8" spans="1:7" s="5" customFormat="1" ht="12.75" customHeight="1" thickBot="1">
      <c r="A8" s="194"/>
      <c r="B8" s="195"/>
      <c r="C8" s="195"/>
      <c r="D8" s="195"/>
      <c r="E8" s="195"/>
      <c r="G8" s="171"/>
    </row>
    <row r="9" spans="1:9" s="5" customFormat="1" ht="13.5" thickBot="1">
      <c r="A9" s="131">
        <v>3</v>
      </c>
      <c r="B9" s="132" t="s">
        <v>45</v>
      </c>
      <c r="C9" s="121">
        <f aca="true" t="shared" si="0" ref="C9:I9">C10+C20+C51+C55</f>
        <v>25928047</v>
      </c>
      <c r="D9" s="121">
        <f t="shared" si="0"/>
        <v>323314</v>
      </c>
      <c r="E9" s="121">
        <f t="shared" si="0"/>
        <v>11034607</v>
      </c>
      <c r="F9" s="121">
        <f t="shared" si="0"/>
        <v>14225481</v>
      </c>
      <c r="G9" s="121">
        <f t="shared" si="0"/>
        <v>312345</v>
      </c>
      <c r="H9" s="122">
        <f t="shared" si="0"/>
        <v>17000</v>
      </c>
      <c r="I9" s="122">
        <f t="shared" si="0"/>
        <v>15300</v>
      </c>
    </row>
    <row r="10" spans="1:9" s="5" customFormat="1" ht="13.5" thickBot="1">
      <c r="A10" s="133">
        <v>31</v>
      </c>
      <c r="B10" s="132" t="s">
        <v>49</v>
      </c>
      <c r="C10" s="124">
        <f aca="true" t="shared" si="1" ref="C10:I10">C11+C15+C18</f>
        <v>12337580</v>
      </c>
      <c r="D10" s="124">
        <f t="shared" si="1"/>
        <v>0</v>
      </c>
      <c r="E10" s="124">
        <f t="shared" si="1"/>
        <v>3609283</v>
      </c>
      <c r="F10" s="124">
        <f t="shared" si="1"/>
        <v>8441352</v>
      </c>
      <c r="G10" s="124">
        <f>G11+G15+G18</f>
        <v>286945</v>
      </c>
      <c r="H10" s="123">
        <f t="shared" si="1"/>
        <v>0</v>
      </c>
      <c r="I10" s="123">
        <f t="shared" si="1"/>
        <v>0</v>
      </c>
    </row>
    <row r="11" spans="1:9" ht="13.5" thickBot="1">
      <c r="A11" s="133">
        <v>311</v>
      </c>
      <c r="B11" s="132" t="s">
        <v>50</v>
      </c>
      <c r="C11" s="124">
        <f aca="true" t="shared" si="2" ref="C11:I11">SUM(C12:C14)</f>
        <v>10271691</v>
      </c>
      <c r="D11" s="124">
        <f t="shared" si="2"/>
        <v>0</v>
      </c>
      <c r="E11" s="124">
        <f t="shared" si="2"/>
        <v>2929959</v>
      </c>
      <c r="F11" s="124">
        <f t="shared" si="2"/>
        <v>7054787</v>
      </c>
      <c r="G11" s="124">
        <f t="shared" si="2"/>
        <v>286945</v>
      </c>
      <c r="H11" s="123">
        <f t="shared" si="2"/>
        <v>0</v>
      </c>
      <c r="I11" s="123">
        <f t="shared" si="2"/>
        <v>0</v>
      </c>
    </row>
    <row r="12" spans="1:9" ht="14.25" hidden="1" thickBot="1">
      <c r="A12" s="134">
        <v>3111</v>
      </c>
      <c r="B12" s="135" t="s">
        <v>51</v>
      </c>
      <c r="C12" s="183">
        <v>10003635</v>
      </c>
      <c r="D12" s="126">
        <v>0</v>
      </c>
      <c r="E12" s="125">
        <f>C12-D12-F12-G12-H12-I12</f>
        <v>2751903</v>
      </c>
      <c r="F12" s="127">
        <v>6964787</v>
      </c>
      <c r="G12" s="184">
        <v>286945</v>
      </c>
      <c r="H12" s="120"/>
      <c r="I12" s="128"/>
    </row>
    <row r="13" spans="1:9" ht="14.25" hidden="1" thickBot="1">
      <c r="A13" s="134">
        <v>3113</v>
      </c>
      <c r="B13" s="135" t="s">
        <v>52</v>
      </c>
      <c r="C13" s="183">
        <v>178056</v>
      </c>
      <c r="D13" s="126"/>
      <c r="E13" s="125">
        <f>C13-D13-F13-G13-H13-I13</f>
        <v>178056</v>
      </c>
      <c r="F13" s="126"/>
      <c r="G13" s="185"/>
      <c r="H13" s="120"/>
      <c r="I13" s="120"/>
    </row>
    <row r="14" spans="1:9" s="5" customFormat="1" ht="14.25" hidden="1" thickBot="1">
      <c r="A14" s="137">
        <v>3114</v>
      </c>
      <c r="B14" s="138" t="s">
        <v>53</v>
      </c>
      <c r="C14" s="183">
        <v>90000</v>
      </c>
      <c r="D14" s="126">
        <v>0</v>
      </c>
      <c r="E14" s="126">
        <v>0</v>
      </c>
      <c r="F14" s="126">
        <v>90000</v>
      </c>
      <c r="G14" s="185"/>
      <c r="H14" s="120"/>
      <c r="I14" s="120"/>
    </row>
    <row r="15" spans="1:9" ht="13.5" thickBot="1">
      <c r="A15" s="133">
        <v>313</v>
      </c>
      <c r="B15" s="139" t="s">
        <v>54</v>
      </c>
      <c r="C15" s="130">
        <f>C16+C17</f>
        <v>1647483</v>
      </c>
      <c r="D15" s="130">
        <f aca="true" t="shared" si="3" ref="D15:I15">D16+D17</f>
        <v>0</v>
      </c>
      <c r="E15" s="130">
        <f t="shared" si="3"/>
        <v>483443</v>
      </c>
      <c r="F15" s="130">
        <f t="shared" si="3"/>
        <v>1164040</v>
      </c>
      <c r="G15" s="130">
        <f>G16+G17</f>
        <v>0</v>
      </c>
      <c r="H15" s="129">
        <f t="shared" si="3"/>
        <v>0</v>
      </c>
      <c r="I15" s="129">
        <f t="shared" si="3"/>
        <v>0</v>
      </c>
    </row>
    <row r="16" spans="1:9" ht="14.25" hidden="1" thickBot="1">
      <c r="A16" s="134">
        <v>3132</v>
      </c>
      <c r="B16" s="135" t="s">
        <v>55</v>
      </c>
      <c r="C16" s="183">
        <v>1647483</v>
      </c>
      <c r="D16" s="126"/>
      <c r="E16" s="125">
        <f>C16-D16-F16-G16-H16-I16</f>
        <v>483443</v>
      </c>
      <c r="F16" s="140">
        <v>1164040</v>
      </c>
      <c r="G16" s="170">
        <v>0</v>
      </c>
      <c r="H16" s="120"/>
      <c r="I16" s="141"/>
    </row>
    <row r="17" spans="1:9" ht="13.5" thickBot="1">
      <c r="A17" s="134"/>
      <c r="B17" s="135"/>
      <c r="C17" s="117"/>
      <c r="D17" s="126"/>
      <c r="E17" s="140"/>
      <c r="F17" s="140"/>
      <c r="G17" s="140"/>
      <c r="H17" s="120"/>
      <c r="I17" s="141"/>
    </row>
    <row r="18" spans="1:9" ht="13.5" thickBot="1">
      <c r="A18" s="133">
        <v>312</v>
      </c>
      <c r="B18" s="142" t="s">
        <v>56</v>
      </c>
      <c r="C18" s="121">
        <f aca="true" t="shared" si="4" ref="C18:I18">SUM(C19)</f>
        <v>418406</v>
      </c>
      <c r="D18" s="121">
        <f t="shared" si="4"/>
        <v>0</v>
      </c>
      <c r="E18" s="121">
        <f t="shared" si="4"/>
        <v>195881</v>
      </c>
      <c r="F18" s="121">
        <f t="shared" si="4"/>
        <v>222525</v>
      </c>
      <c r="G18" s="121">
        <f t="shared" si="4"/>
        <v>0</v>
      </c>
      <c r="H18" s="122">
        <f t="shared" si="4"/>
        <v>0</v>
      </c>
      <c r="I18" s="122">
        <f t="shared" si="4"/>
        <v>0</v>
      </c>
    </row>
    <row r="19" spans="1:9" ht="21" hidden="1" thickBot="1">
      <c r="A19" s="143">
        <v>3121</v>
      </c>
      <c r="B19" s="144" t="s">
        <v>57</v>
      </c>
      <c r="C19" s="183">
        <v>418406</v>
      </c>
      <c r="D19" s="145"/>
      <c r="E19" s="125">
        <f>C19-D19-F19-G19-H19-I19</f>
        <v>195881</v>
      </c>
      <c r="F19" s="146">
        <v>222525</v>
      </c>
      <c r="G19" s="145">
        <v>0</v>
      </c>
      <c r="H19" s="128">
        <v>0</v>
      </c>
      <c r="I19" s="147">
        <v>0</v>
      </c>
    </row>
    <row r="20" spans="1:9" ht="13.5" thickBot="1">
      <c r="A20" s="133">
        <v>32</v>
      </c>
      <c r="B20" s="132" t="s">
        <v>58</v>
      </c>
      <c r="C20" s="124">
        <f aca="true" t="shared" si="5" ref="C20:I20">C21+C25+C32+C44+C42</f>
        <v>13091467</v>
      </c>
      <c r="D20" s="124">
        <f t="shared" si="5"/>
        <v>323314</v>
      </c>
      <c r="E20" s="124">
        <f t="shared" si="5"/>
        <v>7376374</v>
      </c>
      <c r="F20" s="124">
        <f t="shared" si="5"/>
        <v>5334079</v>
      </c>
      <c r="G20" s="124">
        <f t="shared" si="5"/>
        <v>25400</v>
      </c>
      <c r="H20" s="123">
        <f t="shared" si="5"/>
        <v>17000</v>
      </c>
      <c r="I20" s="123">
        <f t="shared" si="5"/>
        <v>15300</v>
      </c>
    </row>
    <row r="21" spans="1:9" ht="13.5" thickBot="1">
      <c r="A21" s="133">
        <v>321</v>
      </c>
      <c r="B21" s="132" t="s">
        <v>59</v>
      </c>
      <c r="C21" s="121">
        <f aca="true" t="shared" si="6" ref="C21:I21">SUM(C22:C24)</f>
        <v>365890</v>
      </c>
      <c r="D21" s="121">
        <f t="shared" si="6"/>
        <v>0</v>
      </c>
      <c r="E21" s="121">
        <f t="shared" si="6"/>
        <v>140620</v>
      </c>
      <c r="F21" s="121">
        <f t="shared" si="6"/>
        <v>199870</v>
      </c>
      <c r="G21" s="121">
        <f t="shared" si="6"/>
        <v>25400</v>
      </c>
      <c r="H21" s="122">
        <f t="shared" si="6"/>
        <v>0</v>
      </c>
      <c r="I21" s="122">
        <f t="shared" si="6"/>
        <v>0</v>
      </c>
    </row>
    <row r="22" spans="1:9" ht="14.25" hidden="1" thickBot="1">
      <c r="A22" s="134">
        <v>3211</v>
      </c>
      <c r="B22" s="135" t="s">
        <v>60</v>
      </c>
      <c r="C22" s="183">
        <v>45000</v>
      </c>
      <c r="D22" s="126"/>
      <c r="E22" s="125">
        <f>C22-D22-F22-G22-H22-I22</f>
        <v>26000</v>
      </c>
      <c r="F22" s="148">
        <v>19000</v>
      </c>
      <c r="G22" s="185">
        <v>0</v>
      </c>
      <c r="H22" s="120">
        <v>0</v>
      </c>
      <c r="I22" s="120">
        <v>0</v>
      </c>
    </row>
    <row r="23" spans="1:9" ht="14.25" hidden="1" thickBot="1">
      <c r="A23" s="134">
        <v>3212</v>
      </c>
      <c r="B23" s="135" t="s">
        <v>61</v>
      </c>
      <c r="C23" s="183">
        <v>270890</v>
      </c>
      <c r="D23" s="145"/>
      <c r="E23" s="125">
        <f>C23-D23-F23-G23-H23-I23</f>
        <v>87620</v>
      </c>
      <c r="F23" s="146">
        <v>157870</v>
      </c>
      <c r="G23" s="186">
        <v>25400</v>
      </c>
      <c r="H23" s="147">
        <v>0</v>
      </c>
      <c r="I23" s="147">
        <v>0</v>
      </c>
    </row>
    <row r="24" spans="1:9" s="5" customFormat="1" ht="14.25" hidden="1" thickBot="1">
      <c r="A24" s="134">
        <v>3213</v>
      </c>
      <c r="B24" s="135" t="s">
        <v>62</v>
      </c>
      <c r="C24" s="183">
        <v>50000</v>
      </c>
      <c r="D24" s="126"/>
      <c r="E24" s="125">
        <f>C24-D24-F24-G24-H24-I24</f>
        <v>27000</v>
      </c>
      <c r="F24" s="149">
        <v>23000</v>
      </c>
      <c r="G24" s="185">
        <v>0</v>
      </c>
      <c r="H24" s="120">
        <v>0</v>
      </c>
      <c r="I24" s="120">
        <v>0</v>
      </c>
    </row>
    <row r="25" spans="1:9" ht="13.5" thickBot="1">
      <c r="A25" s="133">
        <v>322</v>
      </c>
      <c r="B25" s="132" t="s">
        <v>63</v>
      </c>
      <c r="C25" s="121">
        <f>SUM(C26:C31)</f>
        <v>9754148</v>
      </c>
      <c r="D25" s="121">
        <f aca="true" t="shared" si="7" ref="D25:I25">SUM(D26:D31)</f>
        <v>5000</v>
      </c>
      <c r="E25" s="121">
        <f t="shared" si="7"/>
        <v>5737692</v>
      </c>
      <c r="F25" s="121">
        <f t="shared" si="7"/>
        <v>3994456</v>
      </c>
      <c r="G25" s="121">
        <f>SUM(G26:G31)</f>
        <v>0</v>
      </c>
      <c r="H25" s="122">
        <f t="shared" si="7"/>
        <v>17000</v>
      </c>
      <c r="I25" s="122">
        <f t="shared" si="7"/>
        <v>0</v>
      </c>
    </row>
    <row r="26" spans="1:9" ht="13.5" hidden="1" thickBot="1">
      <c r="A26" s="134">
        <v>3221</v>
      </c>
      <c r="B26" s="135" t="s">
        <v>64</v>
      </c>
      <c r="C26" s="117">
        <v>555543</v>
      </c>
      <c r="D26" s="145">
        <v>0</v>
      </c>
      <c r="E26" s="145">
        <f aca="true" t="shared" si="8" ref="E26:E31">C26-D26-F26-G26-H26-I26</f>
        <v>226000</v>
      </c>
      <c r="F26" s="146">
        <v>329543</v>
      </c>
      <c r="G26" s="186">
        <v>0</v>
      </c>
      <c r="H26" s="147">
        <v>0</v>
      </c>
      <c r="I26" s="147"/>
    </row>
    <row r="27" spans="1:9" ht="13.5" hidden="1" thickBot="1">
      <c r="A27" s="134">
        <v>3222</v>
      </c>
      <c r="B27" s="135" t="s">
        <v>65</v>
      </c>
      <c r="C27" s="136">
        <v>8080910</v>
      </c>
      <c r="D27" s="120"/>
      <c r="E27" s="125">
        <f t="shared" si="8"/>
        <v>4968355</v>
      </c>
      <c r="F27" s="149">
        <v>3095555</v>
      </c>
      <c r="G27" s="187">
        <v>0</v>
      </c>
      <c r="H27" s="136">
        <v>17000</v>
      </c>
      <c r="I27" s="141">
        <v>0</v>
      </c>
    </row>
    <row r="28" spans="1:9" ht="15" customHeight="1" hidden="1" thickBot="1">
      <c r="A28" s="134">
        <v>3223</v>
      </c>
      <c r="B28" s="135" t="s">
        <v>66</v>
      </c>
      <c r="C28" s="140">
        <v>537550</v>
      </c>
      <c r="D28" s="126"/>
      <c r="E28" s="125">
        <f t="shared" si="8"/>
        <v>334175</v>
      </c>
      <c r="F28" s="149">
        <v>203375</v>
      </c>
      <c r="G28" s="187">
        <v>0</v>
      </c>
      <c r="H28" s="136">
        <v>0</v>
      </c>
      <c r="I28" s="136"/>
    </row>
    <row r="29" spans="1:9" ht="13.5" hidden="1" thickBot="1">
      <c r="A29" s="134">
        <v>3224</v>
      </c>
      <c r="B29" s="135" t="s">
        <v>67</v>
      </c>
      <c r="C29" s="140">
        <v>128030</v>
      </c>
      <c r="D29" s="125">
        <v>5000</v>
      </c>
      <c r="E29" s="125">
        <f t="shared" si="8"/>
        <v>33398</v>
      </c>
      <c r="F29" s="149">
        <v>89632</v>
      </c>
      <c r="G29" s="185"/>
      <c r="H29" s="136"/>
      <c r="I29" s="136">
        <v>0</v>
      </c>
    </row>
    <row r="30" spans="1:9" ht="13.5" hidden="1" thickBot="1">
      <c r="A30" s="134">
        <v>3225</v>
      </c>
      <c r="B30" s="135" t="s">
        <v>68</v>
      </c>
      <c r="C30" s="140">
        <v>171631</v>
      </c>
      <c r="D30" s="126"/>
      <c r="E30" s="125">
        <f t="shared" si="8"/>
        <v>72794</v>
      </c>
      <c r="F30" s="149">
        <v>98837</v>
      </c>
      <c r="G30" s="185">
        <v>0</v>
      </c>
      <c r="H30" s="136">
        <v>0</v>
      </c>
      <c r="I30" s="136"/>
    </row>
    <row r="31" spans="1:9" s="5" customFormat="1" ht="14.25" hidden="1" thickBot="1">
      <c r="A31" s="134">
        <v>3227</v>
      </c>
      <c r="B31" s="135" t="s">
        <v>69</v>
      </c>
      <c r="C31" s="183">
        <v>280484</v>
      </c>
      <c r="D31" s="126"/>
      <c r="E31" s="125">
        <f t="shared" si="8"/>
        <v>102970</v>
      </c>
      <c r="F31" s="149">
        <v>177514</v>
      </c>
      <c r="G31" s="185"/>
      <c r="H31" s="136">
        <v>0</v>
      </c>
      <c r="I31" s="136">
        <v>0</v>
      </c>
    </row>
    <row r="32" spans="1:9" ht="13.5" thickBot="1">
      <c r="A32" s="133">
        <v>323</v>
      </c>
      <c r="B32" s="132" t="s">
        <v>70</v>
      </c>
      <c r="C32" s="121">
        <f aca="true" t="shared" si="9" ref="C32:I32">SUM(C33:C41)</f>
        <v>2739978</v>
      </c>
      <c r="D32" s="121">
        <f t="shared" si="9"/>
        <v>318314</v>
      </c>
      <c r="E32" s="121">
        <f t="shared" si="9"/>
        <v>1340536</v>
      </c>
      <c r="F32" s="121">
        <f t="shared" si="9"/>
        <v>1065828</v>
      </c>
      <c r="G32" s="121">
        <f t="shared" si="9"/>
        <v>0</v>
      </c>
      <c r="H32" s="122">
        <f t="shared" si="9"/>
        <v>0</v>
      </c>
      <c r="I32" s="122">
        <f t="shared" si="9"/>
        <v>15300</v>
      </c>
    </row>
    <row r="33" spans="1:9" s="5" customFormat="1" ht="14.25" hidden="1" thickBot="1">
      <c r="A33" s="134">
        <v>3231</v>
      </c>
      <c r="B33" s="135" t="s">
        <v>71</v>
      </c>
      <c r="C33" s="183">
        <v>188750</v>
      </c>
      <c r="D33" s="145"/>
      <c r="E33" s="145">
        <f aca="true" t="shared" si="10" ref="E33:E41">C33-D33-F33-G33-H33-I33</f>
        <v>93750</v>
      </c>
      <c r="F33" s="150">
        <v>95000</v>
      </c>
      <c r="G33" s="186">
        <v>0</v>
      </c>
      <c r="H33" s="128">
        <v>0</v>
      </c>
      <c r="I33" s="128">
        <v>0</v>
      </c>
    </row>
    <row r="34" spans="1:9" ht="14.25" hidden="1" thickBot="1">
      <c r="A34" s="134">
        <v>3232</v>
      </c>
      <c r="B34" s="135" t="s">
        <v>72</v>
      </c>
      <c r="C34" s="183">
        <v>542564</v>
      </c>
      <c r="D34" s="117">
        <v>217264</v>
      </c>
      <c r="E34" s="145">
        <f t="shared" si="10"/>
        <v>30561</v>
      </c>
      <c r="F34" s="150">
        <v>279439</v>
      </c>
      <c r="G34" s="186">
        <v>0</v>
      </c>
      <c r="H34" s="128">
        <v>0</v>
      </c>
      <c r="I34" s="128">
        <v>15300</v>
      </c>
    </row>
    <row r="35" spans="1:9" ht="14.25" hidden="1" thickBot="1">
      <c r="A35" s="134">
        <v>3233</v>
      </c>
      <c r="B35" s="135" t="s">
        <v>73</v>
      </c>
      <c r="C35" s="183">
        <v>76000</v>
      </c>
      <c r="D35" s="145">
        <v>10000</v>
      </c>
      <c r="E35" s="145">
        <f t="shared" si="10"/>
        <v>34750</v>
      </c>
      <c r="F35" s="150">
        <v>31250</v>
      </c>
      <c r="G35" s="186">
        <v>0</v>
      </c>
      <c r="H35" s="128">
        <v>0</v>
      </c>
      <c r="I35" s="128">
        <v>0</v>
      </c>
    </row>
    <row r="36" spans="1:9" s="5" customFormat="1" ht="12.75" customHeight="1" hidden="1" thickBot="1">
      <c r="A36" s="134">
        <v>3234</v>
      </c>
      <c r="B36" s="135" t="s">
        <v>74</v>
      </c>
      <c r="C36" s="183">
        <v>343125</v>
      </c>
      <c r="D36" s="145"/>
      <c r="E36" s="145">
        <f t="shared" si="10"/>
        <v>177975</v>
      </c>
      <c r="F36" s="150">
        <v>165150</v>
      </c>
      <c r="G36" s="186"/>
      <c r="H36" s="128">
        <v>0</v>
      </c>
      <c r="I36" s="128">
        <v>0</v>
      </c>
    </row>
    <row r="37" spans="1:9" s="5" customFormat="1" ht="12.75" customHeight="1" hidden="1" thickBot="1">
      <c r="A37" s="134">
        <v>3235</v>
      </c>
      <c r="B37" s="135" t="s">
        <v>75</v>
      </c>
      <c r="C37" s="183">
        <v>166000</v>
      </c>
      <c r="D37" s="145"/>
      <c r="E37" s="145">
        <f t="shared" si="10"/>
        <v>160000</v>
      </c>
      <c r="F37" s="150">
        <v>6000</v>
      </c>
      <c r="G37" s="186">
        <v>0</v>
      </c>
      <c r="H37" s="128">
        <v>0</v>
      </c>
      <c r="I37" s="128">
        <v>0</v>
      </c>
    </row>
    <row r="38" spans="1:9" s="5" customFormat="1" ht="12.75" customHeight="1" hidden="1" thickBot="1">
      <c r="A38" s="134">
        <v>3236</v>
      </c>
      <c r="B38" s="135" t="s">
        <v>76</v>
      </c>
      <c r="C38" s="183">
        <v>734250</v>
      </c>
      <c r="D38" s="145"/>
      <c r="E38" s="145">
        <f t="shared" si="10"/>
        <v>648250</v>
      </c>
      <c r="F38" s="150">
        <v>86000</v>
      </c>
      <c r="G38" s="186">
        <v>0</v>
      </c>
      <c r="H38" s="128">
        <v>0</v>
      </c>
      <c r="I38" s="128">
        <v>0</v>
      </c>
    </row>
    <row r="39" spans="1:9" s="5" customFormat="1" ht="12.75" customHeight="1" hidden="1" thickBot="1">
      <c r="A39" s="134">
        <v>3237</v>
      </c>
      <c r="B39" s="135" t="s">
        <v>77</v>
      </c>
      <c r="C39" s="183">
        <v>186500</v>
      </c>
      <c r="D39" s="145">
        <v>36000</v>
      </c>
      <c r="E39" s="145">
        <f t="shared" si="10"/>
        <v>54250</v>
      </c>
      <c r="F39" s="150">
        <v>96250</v>
      </c>
      <c r="G39" s="186">
        <v>0</v>
      </c>
      <c r="H39" s="128">
        <v>0</v>
      </c>
      <c r="I39" s="128">
        <v>0</v>
      </c>
    </row>
    <row r="40" spans="1:9" s="5" customFormat="1" ht="12.75" customHeight="1" hidden="1" thickBot="1" thickTop="1">
      <c r="A40" s="151">
        <v>3238</v>
      </c>
      <c r="B40" s="152" t="s">
        <v>78</v>
      </c>
      <c r="C40" s="183">
        <v>175150</v>
      </c>
      <c r="D40" s="153">
        <v>55050</v>
      </c>
      <c r="E40" s="145">
        <f t="shared" si="10"/>
        <v>61252</v>
      </c>
      <c r="F40" s="150">
        <v>58848</v>
      </c>
      <c r="G40" s="186">
        <v>0</v>
      </c>
      <c r="H40" s="117">
        <v>0</v>
      </c>
      <c r="I40" s="117">
        <v>0</v>
      </c>
    </row>
    <row r="41" spans="1:9" s="5" customFormat="1" ht="12.75" customHeight="1" hidden="1" thickBot="1">
      <c r="A41" s="143">
        <v>3239</v>
      </c>
      <c r="B41" s="144" t="s">
        <v>79</v>
      </c>
      <c r="C41" s="183">
        <v>327639</v>
      </c>
      <c r="D41" s="154"/>
      <c r="E41" s="145">
        <f t="shared" si="10"/>
        <v>79748</v>
      </c>
      <c r="F41" s="150">
        <v>247891</v>
      </c>
      <c r="G41" s="186"/>
      <c r="H41" s="128">
        <v>0</v>
      </c>
      <c r="I41" s="128">
        <v>0</v>
      </c>
    </row>
    <row r="42" spans="1:9" s="5" customFormat="1" ht="12.75" customHeight="1" thickBot="1">
      <c r="A42" s="131">
        <v>324</v>
      </c>
      <c r="B42" s="155" t="s">
        <v>80</v>
      </c>
      <c r="C42" s="130">
        <f aca="true" t="shared" si="11" ref="C42:I42">C43</f>
        <v>0</v>
      </c>
      <c r="D42" s="130">
        <f t="shared" si="11"/>
        <v>0</v>
      </c>
      <c r="E42" s="130">
        <f t="shared" si="11"/>
        <v>0</v>
      </c>
      <c r="F42" s="130">
        <f t="shared" si="11"/>
        <v>0</v>
      </c>
      <c r="G42" s="130">
        <f t="shared" si="11"/>
        <v>0</v>
      </c>
      <c r="H42" s="129">
        <f t="shared" si="11"/>
        <v>0</v>
      </c>
      <c r="I42" s="129">
        <f t="shared" si="11"/>
        <v>0</v>
      </c>
    </row>
    <row r="43" spans="1:9" s="5" customFormat="1" ht="12.75" customHeight="1" hidden="1" thickBot="1">
      <c r="A43" s="143">
        <v>3241</v>
      </c>
      <c r="B43" s="144" t="s">
        <v>81</v>
      </c>
      <c r="C43" s="126">
        <v>0</v>
      </c>
      <c r="D43" s="126"/>
      <c r="E43" s="145">
        <f>C43-D43-F43-G43-H43-I43</f>
        <v>0</v>
      </c>
      <c r="F43" s="156">
        <v>0</v>
      </c>
      <c r="G43" s="126">
        <v>0</v>
      </c>
      <c r="H43" s="136">
        <v>0</v>
      </c>
      <c r="I43" s="136">
        <v>0</v>
      </c>
    </row>
    <row r="44" spans="1:9" s="5" customFormat="1" ht="21" customHeight="1" thickBot="1">
      <c r="A44" s="133">
        <v>329</v>
      </c>
      <c r="B44" s="132" t="s">
        <v>82</v>
      </c>
      <c r="C44" s="121">
        <f>SUM(C45:C50)</f>
        <v>231451</v>
      </c>
      <c r="D44" s="121">
        <f aca="true" t="shared" si="12" ref="D44:I44">SUM(D45:D50)</f>
        <v>0</v>
      </c>
      <c r="E44" s="121">
        <f t="shared" si="12"/>
        <v>157526</v>
      </c>
      <c r="F44" s="121">
        <f t="shared" si="12"/>
        <v>73925</v>
      </c>
      <c r="G44" s="121">
        <f>SUM(G45:G50)</f>
        <v>0</v>
      </c>
      <c r="H44" s="122">
        <f t="shared" si="12"/>
        <v>0</v>
      </c>
      <c r="I44" s="122">
        <f t="shared" si="12"/>
        <v>0</v>
      </c>
    </row>
    <row r="45" spans="1:9" s="5" customFormat="1" ht="14.25" hidden="1" thickBot="1">
      <c r="A45" s="134">
        <v>3291</v>
      </c>
      <c r="B45" s="135" t="s">
        <v>83</v>
      </c>
      <c r="C45" s="183">
        <v>67359</v>
      </c>
      <c r="D45" s="126">
        <v>0</v>
      </c>
      <c r="E45" s="125">
        <f aca="true" t="shared" si="13" ref="E45:E50">C45-D45-F45-G45-H45-I45</f>
        <v>67359</v>
      </c>
      <c r="F45" s="156">
        <v>0</v>
      </c>
      <c r="G45" s="126"/>
      <c r="H45" s="141">
        <v>0</v>
      </c>
      <c r="I45" s="141">
        <v>0</v>
      </c>
    </row>
    <row r="46" spans="1:9" s="5" customFormat="1" ht="14.25" hidden="1" thickBot="1">
      <c r="A46" s="134">
        <v>3292</v>
      </c>
      <c r="B46" s="135" t="s">
        <v>84</v>
      </c>
      <c r="C46" s="183">
        <v>74000</v>
      </c>
      <c r="D46" s="126">
        <v>0</v>
      </c>
      <c r="E46" s="125">
        <f t="shared" si="13"/>
        <v>25000</v>
      </c>
      <c r="F46" s="156">
        <v>49000</v>
      </c>
      <c r="G46" s="126"/>
      <c r="H46" s="141">
        <v>0</v>
      </c>
      <c r="I46" s="141">
        <v>0</v>
      </c>
    </row>
    <row r="47" spans="1:9" s="5" customFormat="1" ht="14.25" hidden="1" thickBot="1">
      <c r="A47" s="134">
        <v>3293</v>
      </c>
      <c r="B47" s="135" t="s">
        <v>85</v>
      </c>
      <c r="C47" s="183">
        <v>20042</v>
      </c>
      <c r="D47" s="156">
        <v>0</v>
      </c>
      <c r="E47" s="125">
        <f t="shared" si="13"/>
        <v>20042</v>
      </c>
      <c r="F47" s="156">
        <v>0</v>
      </c>
      <c r="G47" s="126"/>
      <c r="H47" s="141">
        <v>0</v>
      </c>
      <c r="I47" s="141">
        <v>0</v>
      </c>
    </row>
    <row r="48" spans="1:9" s="5" customFormat="1" ht="14.25" hidden="1" thickBot="1">
      <c r="A48" s="134">
        <v>3294</v>
      </c>
      <c r="B48" s="135" t="s">
        <v>86</v>
      </c>
      <c r="C48" s="183">
        <v>12000</v>
      </c>
      <c r="D48" s="156">
        <v>0</v>
      </c>
      <c r="E48" s="125">
        <f t="shared" si="13"/>
        <v>12000</v>
      </c>
      <c r="F48" s="156">
        <v>0</v>
      </c>
      <c r="G48" s="126"/>
      <c r="H48" s="141">
        <v>0</v>
      </c>
      <c r="I48" s="141">
        <v>0</v>
      </c>
    </row>
    <row r="49" spans="1:9" s="5" customFormat="1" ht="14.25" hidden="1" thickBot="1">
      <c r="A49" s="134">
        <v>3295</v>
      </c>
      <c r="B49" s="135" t="s">
        <v>87</v>
      </c>
      <c r="C49" s="183">
        <v>32400</v>
      </c>
      <c r="D49" s="156">
        <v>0</v>
      </c>
      <c r="E49" s="125">
        <f t="shared" si="13"/>
        <v>22200</v>
      </c>
      <c r="F49" s="156">
        <v>10200</v>
      </c>
      <c r="G49" s="126"/>
      <c r="H49" s="141">
        <v>0</v>
      </c>
      <c r="I49" s="141">
        <v>0</v>
      </c>
    </row>
    <row r="50" spans="1:9" s="5" customFormat="1" ht="21" hidden="1" thickBot="1">
      <c r="A50" s="134">
        <v>3299</v>
      </c>
      <c r="B50" s="135" t="s">
        <v>88</v>
      </c>
      <c r="C50" s="183">
        <v>25650</v>
      </c>
      <c r="D50" s="156">
        <v>0</v>
      </c>
      <c r="E50" s="126">
        <f t="shared" si="13"/>
        <v>10925</v>
      </c>
      <c r="F50" s="156">
        <v>14725</v>
      </c>
      <c r="G50" s="126">
        <v>0</v>
      </c>
      <c r="H50" s="141">
        <v>0</v>
      </c>
      <c r="I50" s="141">
        <v>0</v>
      </c>
    </row>
    <row r="51" spans="1:9" s="5" customFormat="1" ht="24" thickBot="1">
      <c r="A51" s="133">
        <v>34</v>
      </c>
      <c r="B51" s="132" t="s">
        <v>89</v>
      </c>
      <c r="C51" s="121">
        <f aca="true" t="shared" si="14" ref="C51:I51">C52</f>
        <v>49000</v>
      </c>
      <c r="D51" s="121">
        <f t="shared" si="14"/>
        <v>0</v>
      </c>
      <c r="E51" s="121">
        <f t="shared" si="14"/>
        <v>48950</v>
      </c>
      <c r="F51" s="121">
        <f t="shared" si="14"/>
        <v>50</v>
      </c>
      <c r="G51" s="121">
        <f t="shared" si="14"/>
        <v>0</v>
      </c>
      <c r="H51" s="122">
        <f t="shared" si="14"/>
        <v>0</v>
      </c>
      <c r="I51" s="122">
        <f t="shared" si="14"/>
        <v>0</v>
      </c>
    </row>
    <row r="52" spans="1:9" s="5" customFormat="1" ht="13.5" thickBot="1">
      <c r="A52" s="133">
        <v>343</v>
      </c>
      <c r="B52" s="132" t="s">
        <v>90</v>
      </c>
      <c r="C52" s="121">
        <f aca="true" t="shared" si="15" ref="C52:I52">C53+C54</f>
        <v>49000</v>
      </c>
      <c r="D52" s="121">
        <f t="shared" si="15"/>
        <v>0</v>
      </c>
      <c r="E52" s="121">
        <f t="shared" si="15"/>
        <v>48950</v>
      </c>
      <c r="F52" s="121">
        <f t="shared" si="15"/>
        <v>50</v>
      </c>
      <c r="G52" s="121">
        <f t="shared" si="15"/>
        <v>0</v>
      </c>
      <c r="H52" s="122">
        <f t="shared" si="15"/>
        <v>0</v>
      </c>
      <c r="I52" s="122">
        <f t="shared" si="15"/>
        <v>0</v>
      </c>
    </row>
    <row r="53" spans="1:9" s="5" customFormat="1" ht="14.25" hidden="1" thickBot="1">
      <c r="A53" s="134">
        <v>3431</v>
      </c>
      <c r="B53" s="135" t="s">
        <v>91</v>
      </c>
      <c r="C53" s="183">
        <v>36000</v>
      </c>
      <c r="D53" s="156">
        <v>0</v>
      </c>
      <c r="E53" s="125">
        <f>C53-D53-F53-G53-H53-I53</f>
        <v>36000</v>
      </c>
      <c r="F53" s="156">
        <v>0</v>
      </c>
      <c r="G53" s="126"/>
      <c r="H53" s="141">
        <v>0</v>
      </c>
      <c r="I53" s="141">
        <v>0</v>
      </c>
    </row>
    <row r="54" spans="1:9" s="5" customFormat="1" ht="14.25" hidden="1" thickBot="1">
      <c r="A54" s="134">
        <v>3433</v>
      </c>
      <c r="B54" s="135" t="s">
        <v>22</v>
      </c>
      <c r="C54" s="183">
        <v>13000</v>
      </c>
      <c r="D54" s="156">
        <v>0</v>
      </c>
      <c r="E54" s="125">
        <f>C54-D54-F54-G54-H54-I54</f>
        <v>12950</v>
      </c>
      <c r="F54" s="156">
        <v>50</v>
      </c>
      <c r="G54" s="126"/>
      <c r="H54" s="141">
        <v>0</v>
      </c>
      <c r="I54" s="141">
        <v>0</v>
      </c>
    </row>
    <row r="55" spans="1:9" s="5" customFormat="1" ht="13.5" thickBot="1">
      <c r="A55" s="133">
        <v>38</v>
      </c>
      <c r="B55" s="157" t="s">
        <v>92</v>
      </c>
      <c r="C55" s="130">
        <f aca="true" t="shared" si="16" ref="C55:I55">C56+C58+C60</f>
        <v>450000</v>
      </c>
      <c r="D55" s="130">
        <f t="shared" si="16"/>
        <v>0</v>
      </c>
      <c r="E55" s="130">
        <f t="shared" si="16"/>
        <v>0</v>
      </c>
      <c r="F55" s="130">
        <f t="shared" si="16"/>
        <v>450000</v>
      </c>
      <c r="G55" s="130">
        <f t="shared" si="16"/>
        <v>0</v>
      </c>
      <c r="H55" s="129">
        <f t="shared" si="16"/>
        <v>0</v>
      </c>
      <c r="I55" s="129">
        <f t="shared" si="16"/>
        <v>0</v>
      </c>
    </row>
    <row r="56" spans="1:9" s="5" customFormat="1" ht="13.5" thickBot="1">
      <c r="A56" s="158">
        <v>381</v>
      </c>
      <c r="B56" s="159" t="s">
        <v>93</v>
      </c>
      <c r="C56" s="130">
        <f aca="true" t="shared" si="17" ref="C56:I56">C57</f>
        <v>0</v>
      </c>
      <c r="D56" s="130">
        <f t="shared" si="17"/>
        <v>0</v>
      </c>
      <c r="E56" s="130">
        <f t="shared" si="17"/>
        <v>0</v>
      </c>
      <c r="F56" s="130">
        <f t="shared" si="17"/>
        <v>0</v>
      </c>
      <c r="G56" s="130">
        <f t="shared" si="17"/>
        <v>0</v>
      </c>
      <c r="H56" s="129">
        <f t="shared" si="17"/>
        <v>0</v>
      </c>
      <c r="I56" s="129">
        <f t="shared" si="17"/>
        <v>0</v>
      </c>
    </row>
    <row r="57" spans="1:9" s="5" customFormat="1" ht="13.5" hidden="1" thickBot="1">
      <c r="A57" s="160">
        <v>3812</v>
      </c>
      <c r="B57" s="161" t="s">
        <v>94</v>
      </c>
      <c r="C57" s="118">
        <v>0</v>
      </c>
      <c r="D57" s="130"/>
      <c r="E57" s="125">
        <f>C57-D57-F57-G57-H57-I57</f>
        <v>0</v>
      </c>
      <c r="F57" s="130"/>
      <c r="G57" s="125">
        <v>0</v>
      </c>
      <c r="H57" s="129">
        <v>0</v>
      </c>
      <c r="I57" s="129">
        <v>0</v>
      </c>
    </row>
    <row r="58" spans="1:9" s="5" customFormat="1" ht="13.5" thickBot="1">
      <c r="A58" s="158">
        <v>382</v>
      </c>
      <c r="B58" s="159" t="s">
        <v>46</v>
      </c>
      <c r="C58" s="130">
        <f aca="true" t="shared" si="18" ref="C58:I58">C59</f>
        <v>0</v>
      </c>
      <c r="D58" s="130">
        <f t="shared" si="18"/>
        <v>0</v>
      </c>
      <c r="E58" s="130">
        <f t="shared" si="18"/>
        <v>0</v>
      </c>
      <c r="F58" s="130">
        <f t="shared" si="18"/>
        <v>0</v>
      </c>
      <c r="G58" s="130">
        <f t="shared" si="18"/>
        <v>0</v>
      </c>
      <c r="H58" s="129">
        <f t="shared" si="18"/>
        <v>0</v>
      </c>
      <c r="I58" s="129">
        <f t="shared" si="18"/>
        <v>0</v>
      </c>
    </row>
    <row r="59" spans="1:9" s="5" customFormat="1" ht="13.5" hidden="1" thickBot="1">
      <c r="A59" s="160">
        <v>3821</v>
      </c>
      <c r="B59" s="161" t="s">
        <v>95</v>
      </c>
      <c r="C59" s="130">
        <v>0</v>
      </c>
      <c r="D59" s="130"/>
      <c r="E59" s="125">
        <f>C59-D59-F59-G59-H59-I59</f>
        <v>0</v>
      </c>
      <c r="F59" s="130"/>
      <c r="G59" s="126">
        <v>0</v>
      </c>
      <c r="H59" s="129">
        <v>0</v>
      </c>
      <c r="I59" s="129">
        <v>0</v>
      </c>
    </row>
    <row r="60" spans="1:9" s="5" customFormat="1" ht="13.5" thickBot="1">
      <c r="A60" s="133">
        <v>383</v>
      </c>
      <c r="B60" s="157" t="s">
        <v>96</v>
      </c>
      <c r="C60" s="124">
        <f>C61</f>
        <v>450000</v>
      </c>
      <c r="D60" s="124">
        <f aca="true" t="shared" si="19" ref="D60:I60">D61</f>
        <v>0</v>
      </c>
      <c r="E60" s="124">
        <f t="shared" si="19"/>
        <v>0</v>
      </c>
      <c r="F60" s="124">
        <f t="shared" si="19"/>
        <v>450000</v>
      </c>
      <c r="G60" s="124">
        <f>G61</f>
        <v>0</v>
      </c>
      <c r="H60" s="123">
        <f t="shared" si="19"/>
        <v>0</v>
      </c>
      <c r="I60" s="123">
        <f t="shared" si="19"/>
        <v>0</v>
      </c>
    </row>
    <row r="61" spans="1:9" s="5" customFormat="1" ht="13.5" hidden="1" thickBot="1">
      <c r="A61" s="134">
        <v>3831</v>
      </c>
      <c r="B61" s="135" t="s">
        <v>97</v>
      </c>
      <c r="C61" s="126">
        <v>450000</v>
      </c>
      <c r="D61" s="156">
        <v>0</v>
      </c>
      <c r="E61" s="156">
        <v>0</v>
      </c>
      <c r="F61" s="156">
        <v>450000</v>
      </c>
      <c r="G61" s="126"/>
      <c r="H61" s="141">
        <v>0</v>
      </c>
      <c r="I61" s="141">
        <v>0</v>
      </c>
    </row>
    <row r="62" spans="1:9" s="5" customFormat="1" ht="24" thickBot="1">
      <c r="A62" s="133">
        <v>4</v>
      </c>
      <c r="B62" s="132" t="s">
        <v>28</v>
      </c>
      <c r="C62" s="121">
        <f>C63+C67+C82</f>
        <v>1055167</v>
      </c>
      <c r="D62" s="121">
        <f aca="true" t="shared" si="20" ref="D62:I62">D63+D67+D82</f>
        <v>149125</v>
      </c>
      <c r="E62" s="121">
        <f t="shared" si="20"/>
        <v>882292</v>
      </c>
      <c r="F62" s="121">
        <f t="shared" si="20"/>
        <v>0</v>
      </c>
      <c r="G62" s="121">
        <f t="shared" si="20"/>
        <v>0</v>
      </c>
      <c r="H62" s="122">
        <f t="shared" si="20"/>
        <v>0</v>
      </c>
      <c r="I62" s="122">
        <f t="shared" si="20"/>
        <v>23750</v>
      </c>
    </row>
    <row r="63" spans="1:9" s="5" customFormat="1" ht="24" thickBot="1">
      <c r="A63" s="133">
        <v>41</v>
      </c>
      <c r="B63" s="132" t="s">
        <v>98</v>
      </c>
      <c r="C63" s="121">
        <f>C64</f>
        <v>0</v>
      </c>
      <c r="D63" s="121">
        <f aca="true" t="shared" si="21" ref="D63:I63">D64</f>
        <v>0</v>
      </c>
      <c r="E63" s="121">
        <f t="shared" si="21"/>
        <v>0</v>
      </c>
      <c r="F63" s="121">
        <f t="shared" si="21"/>
        <v>0</v>
      </c>
      <c r="G63" s="121">
        <f t="shared" si="21"/>
        <v>0</v>
      </c>
      <c r="H63" s="122">
        <f t="shared" si="21"/>
        <v>0</v>
      </c>
      <c r="I63" s="122">
        <f t="shared" si="21"/>
        <v>0</v>
      </c>
    </row>
    <row r="64" spans="1:9" s="5" customFormat="1" ht="13.5" thickBot="1">
      <c r="A64" s="133">
        <v>412</v>
      </c>
      <c r="B64" s="132" t="s">
        <v>99</v>
      </c>
      <c r="C64" s="121">
        <f>C65+C66</f>
        <v>0</v>
      </c>
      <c r="D64" s="121">
        <f aca="true" t="shared" si="22" ref="D64:I64">D65+D66</f>
        <v>0</v>
      </c>
      <c r="E64" s="121">
        <f t="shared" si="22"/>
        <v>0</v>
      </c>
      <c r="F64" s="121">
        <f t="shared" si="22"/>
        <v>0</v>
      </c>
      <c r="G64" s="121">
        <f t="shared" si="22"/>
        <v>0</v>
      </c>
      <c r="H64" s="122">
        <f t="shared" si="22"/>
        <v>0</v>
      </c>
      <c r="I64" s="122">
        <f t="shared" si="22"/>
        <v>0</v>
      </c>
    </row>
    <row r="65" spans="1:9" s="5" customFormat="1" ht="13.5" hidden="1" thickBot="1">
      <c r="A65" s="134">
        <v>4123</v>
      </c>
      <c r="B65" s="144" t="s">
        <v>100</v>
      </c>
      <c r="C65" s="119">
        <v>0</v>
      </c>
      <c r="D65" s="126">
        <v>0</v>
      </c>
      <c r="E65" s="125">
        <f>C65-D65-F65-G65-H65-I65</f>
        <v>0</v>
      </c>
      <c r="F65" s="126">
        <v>0</v>
      </c>
      <c r="G65" s="126">
        <v>0</v>
      </c>
      <c r="H65" s="120">
        <v>0</v>
      </c>
      <c r="I65" s="120">
        <v>0</v>
      </c>
    </row>
    <row r="66" spans="1:9" s="5" customFormat="1" ht="13.5" hidden="1" thickBot="1">
      <c r="A66" s="134">
        <v>4124</v>
      </c>
      <c r="B66" s="144" t="s">
        <v>101</v>
      </c>
      <c r="C66" s="156">
        <v>0</v>
      </c>
      <c r="D66" s="126">
        <v>0</v>
      </c>
      <c r="E66" s="125">
        <f>C66-D66-F66-G66-H66-I66</f>
        <v>0</v>
      </c>
      <c r="F66" s="126">
        <v>0</v>
      </c>
      <c r="G66" s="126"/>
      <c r="H66" s="120">
        <v>0</v>
      </c>
      <c r="I66" s="120">
        <v>0</v>
      </c>
    </row>
    <row r="67" spans="1:9" s="5" customFormat="1" ht="24" thickBot="1">
      <c r="A67" s="133">
        <v>42</v>
      </c>
      <c r="B67" s="132" t="s">
        <v>102</v>
      </c>
      <c r="C67" s="130">
        <f aca="true" t="shared" si="23" ref="C67:I67">C68+C71+C78+C80</f>
        <v>1055167</v>
      </c>
      <c r="D67" s="130">
        <f t="shared" si="23"/>
        <v>149125</v>
      </c>
      <c r="E67" s="130">
        <f t="shared" si="23"/>
        <v>882292</v>
      </c>
      <c r="F67" s="130">
        <f t="shared" si="23"/>
        <v>0</v>
      </c>
      <c r="G67" s="130">
        <f t="shared" si="23"/>
        <v>0</v>
      </c>
      <c r="H67" s="129">
        <f t="shared" si="23"/>
        <v>0</v>
      </c>
      <c r="I67" s="129">
        <f t="shared" si="23"/>
        <v>23750</v>
      </c>
    </row>
    <row r="68" spans="1:9" s="5" customFormat="1" ht="13.5" thickBot="1">
      <c r="A68" s="133">
        <v>421</v>
      </c>
      <c r="B68" s="132" t="s">
        <v>103</v>
      </c>
      <c r="C68" s="130">
        <f>C69+C70</f>
        <v>62500</v>
      </c>
      <c r="D68" s="130">
        <f>D69+D70</f>
        <v>0</v>
      </c>
      <c r="E68" s="130">
        <f>E69+E70</f>
        <v>62500</v>
      </c>
      <c r="F68" s="130">
        <f>F69+F70</f>
        <v>0</v>
      </c>
      <c r="G68" s="130"/>
      <c r="H68" s="129">
        <f>H69+H70</f>
        <v>0</v>
      </c>
      <c r="I68" s="129">
        <f>I69+I70</f>
        <v>0</v>
      </c>
    </row>
    <row r="69" spans="1:9" s="5" customFormat="1" ht="13.5" hidden="1" thickBot="1">
      <c r="A69" s="134">
        <v>4211</v>
      </c>
      <c r="B69" s="144" t="s">
        <v>104</v>
      </c>
      <c r="C69" s="119">
        <v>62500</v>
      </c>
      <c r="D69" s="126">
        <v>0</v>
      </c>
      <c r="E69" s="125">
        <f>C69-D69-F69-G69-H69-I69</f>
        <v>62500</v>
      </c>
      <c r="F69" s="126">
        <v>0</v>
      </c>
      <c r="G69" s="126"/>
      <c r="H69" s="120">
        <v>0</v>
      </c>
      <c r="I69" s="120">
        <v>0</v>
      </c>
    </row>
    <row r="70" spans="1:9" s="5" customFormat="1" ht="13.5" hidden="1" thickBot="1">
      <c r="A70" s="134">
        <v>4213</v>
      </c>
      <c r="B70" s="144" t="s">
        <v>105</v>
      </c>
      <c r="C70" s="126">
        <v>0</v>
      </c>
      <c r="D70" s="126">
        <v>0</v>
      </c>
      <c r="E70" s="125">
        <f>C70-D70-F70-G70-H70-I70</f>
        <v>0</v>
      </c>
      <c r="F70" s="126">
        <v>0</v>
      </c>
      <c r="G70" s="126"/>
      <c r="H70" s="120">
        <v>0</v>
      </c>
      <c r="I70" s="120">
        <v>0</v>
      </c>
    </row>
    <row r="71" spans="1:9" s="5" customFormat="1" ht="13.5" thickBot="1">
      <c r="A71" s="133">
        <v>422</v>
      </c>
      <c r="B71" s="155" t="s">
        <v>106</v>
      </c>
      <c r="C71" s="130">
        <f aca="true" t="shared" si="24" ref="C71:I71">SUM(C72:C77)</f>
        <v>788892</v>
      </c>
      <c r="D71" s="130">
        <f t="shared" si="24"/>
        <v>149125</v>
      </c>
      <c r="E71" s="130">
        <f t="shared" si="24"/>
        <v>616017</v>
      </c>
      <c r="F71" s="130">
        <f t="shared" si="24"/>
        <v>0</v>
      </c>
      <c r="G71" s="130">
        <f t="shared" si="24"/>
        <v>0</v>
      </c>
      <c r="H71" s="129">
        <f t="shared" si="24"/>
        <v>0</v>
      </c>
      <c r="I71" s="129">
        <f t="shared" si="24"/>
        <v>23750</v>
      </c>
    </row>
    <row r="72" spans="1:9" s="5" customFormat="1" ht="13.5" hidden="1" thickBot="1">
      <c r="A72" s="134">
        <v>4221</v>
      </c>
      <c r="B72" s="135" t="s">
        <v>107</v>
      </c>
      <c r="C72" s="140">
        <v>214147</v>
      </c>
      <c r="D72" s="126">
        <v>22000</v>
      </c>
      <c r="E72" s="125">
        <f aca="true" t="shared" si="25" ref="E72:E77">C72-D72-F72-G72-H72-I72</f>
        <v>192147</v>
      </c>
      <c r="F72" s="126">
        <v>0</v>
      </c>
      <c r="G72" s="185">
        <v>0</v>
      </c>
      <c r="H72" s="120"/>
      <c r="I72" s="120">
        <v>0</v>
      </c>
    </row>
    <row r="73" spans="1:9" s="5" customFormat="1" ht="13.5" hidden="1" thickBot="1">
      <c r="A73" s="134">
        <v>4222</v>
      </c>
      <c r="B73" s="135" t="s">
        <v>108</v>
      </c>
      <c r="C73" s="140">
        <v>0</v>
      </c>
      <c r="D73" s="126">
        <v>0</v>
      </c>
      <c r="E73" s="125">
        <f t="shared" si="25"/>
        <v>0</v>
      </c>
      <c r="F73" s="126">
        <v>0</v>
      </c>
      <c r="G73" s="185"/>
      <c r="H73" s="120"/>
      <c r="I73" s="120"/>
    </row>
    <row r="74" spans="1:9" s="5" customFormat="1" ht="13.5" hidden="1" thickBot="1">
      <c r="A74" s="134">
        <v>4223</v>
      </c>
      <c r="B74" s="135" t="s">
        <v>109</v>
      </c>
      <c r="C74" s="126">
        <v>67620</v>
      </c>
      <c r="D74" s="126">
        <v>7500</v>
      </c>
      <c r="E74" s="125">
        <f t="shared" si="25"/>
        <v>36370</v>
      </c>
      <c r="F74" s="126">
        <v>0</v>
      </c>
      <c r="G74" s="185"/>
      <c r="H74" s="120"/>
      <c r="I74" s="120">
        <v>23750</v>
      </c>
    </row>
    <row r="75" spans="1:9" s="5" customFormat="1" ht="13.5" hidden="1" thickBot="1">
      <c r="A75" s="134">
        <v>4224</v>
      </c>
      <c r="B75" s="135" t="s">
        <v>110</v>
      </c>
      <c r="C75" s="119">
        <v>507125</v>
      </c>
      <c r="D75" s="125">
        <v>119625</v>
      </c>
      <c r="E75" s="125">
        <f t="shared" si="25"/>
        <v>387500</v>
      </c>
      <c r="F75" s="126">
        <v>0</v>
      </c>
      <c r="G75" s="185">
        <v>0</v>
      </c>
      <c r="H75" s="120"/>
      <c r="I75" s="120">
        <v>0</v>
      </c>
    </row>
    <row r="76" spans="1:9" s="5" customFormat="1" ht="13.5" hidden="1" thickBot="1">
      <c r="A76" s="134">
        <v>4225</v>
      </c>
      <c r="B76" s="135" t="s">
        <v>111</v>
      </c>
      <c r="C76" s="125">
        <v>0</v>
      </c>
      <c r="D76" s="126">
        <v>0</v>
      </c>
      <c r="E76" s="125">
        <f t="shared" si="25"/>
        <v>0</v>
      </c>
      <c r="F76" s="126">
        <v>0</v>
      </c>
      <c r="G76" s="126"/>
      <c r="H76" s="120"/>
      <c r="I76" s="120">
        <v>0</v>
      </c>
    </row>
    <row r="77" spans="1:9" s="5" customFormat="1" ht="13.5" hidden="1" thickBot="1">
      <c r="A77" s="134">
        <v>4227</v>
      </c>
      <c r="B77" s="135" t="s">
        <v>112</v>
      </c>
      <c r="C77" s="125">
        <v>0</v>
      </c>
      <c r="D77" s="126">
        <v>0</v>
      </c>
      <c r="E77" s="125">
        <f t="shared" si="25"/>
        <v>0</v>
      </c>
      <c r="F77" s="126">
        <v>0</v>
      </c>
      <c r="G77" s="126"/>
      <c r="H77" s="120">
        <v>0</v>
      </c>
      <c r="I77" s="120">
        <v>0</v>
      </c>
    </row>
    <row r="78" spans="1:9" s="5" customFormat="1" ht="13.5" thickBot="1">
      <c r="A78" s="133">
        <v>423</v>
      </c>
      <c r="B78" s="157" t="s">
        <v>47</v>
      </c>
      <c r="C78" s="124">
        <f aca="true" t="shared" si="26" ref="C78:I78">C79</f>
        <v>162500</v>
      </c>
      <c r="D78" s="124">
        <f t="shared" si="26"/>
        <v>0</v>
      </c>
      <c r="E78" s="124">
        <f t="shared" si="26"/>
        <v>162500</v>
      </c>
      <c r="F78" s="124">
        <f t="shared" si="26"/>
        <v>0</v>
      </c>
      <c r="G78" s="124">
        <f t="shared" si="26"/>
        <v>0</v>
      </c>
      <c r="H78" s="123">
        <f t="shared" si="26"/>
        <v>0</v>
      </c>
      <c r="I78" s="123">
        <f t="shared" si="26"/>
        <v>0</v>
      </c>
    </row>
    <row r="79" spans="1:9" s="5" customFormat="1" ht="13.5" hidden="1" thickBot="1">
      <c r="A79" s="134">
        <v>4231</v>
      </c>
      <c r="B79" s="135" t="s">
        <v>113</v>
      </c>
      <c r="C79" s="162">
        <v>162500</v>
      </c>
      <c r="D79" s="126">
        <v>0</v>
      </c>
      <c r="E79" s="125">
        <f>C79-D79-F79-G79-H79-I79</f>
        <v>162500</v>
      </c>
      <c r="F79" s="126">
        <v>0</v>
      </c>
      <c r="G79" s="126"/>
      <c r="H79" s="120">
        <v>0</v>
      </c>
      <c r="I79" s="136">
        <v>0</v>
      </c>
    </row>
    <row r="80" spans="1:9" s="5" customFormat="1" ht="13.5" thickBot="1">
      <c r="A80" s="133">
        <v>426</v>
      </c>
      <c r="B80" s="157" t="s">
        <v>114</v>
      </c>
      <c r="C80" s="130">
        <f aca="true" t="shared" si="27" ref="C80:I80">C81</f>
        <v>41275</v>
      </c>
      <c r="D80" s="130">
        <f t="shared" si="27"/>
        <v>0</v>
      </c>
      <c r="E80" s="130">
        <f t="shared" si="27"/>
        <v>41275</v>
      </c>
      <c r="F80" s="130">
        <f t="shared" si="27"/>
        <v>0</v>
      </c>
      <c r="G80" s="130">
        <f t="shared" si="27"/>
        <v>0</v>
      </c>
      <c r="H80" s="129">
        <f t="shared" si="27"/>
        <v>0</v>
      </c>
      <c r="I80" s="129">
        <f t="shared" si="27"/>
        <v>0</v>
      </c>
    </row>
    <row r="81" spans="1:9" s="5" customFormat="1" ht="13.5" hidden="1" thickBot="1">
      <c r="A81" s="134">
        <v>4262</v>
      </c>
      <c r="B81" s="163" t="s">
        <v>115</v>
      </c>
      <c r="C81" s="119">
        <v>41275</v>
      </c>
      <c r="D81" s="126">
        <v>0</v>
      </c>
      <c r="E81" s="125">
        <f>C81-D81-F81-G81-H81-I81</f>
        <v>41275</v>
      </c>
      <c r="F81" s="126">
        <v>0</v>
      </c>
      <c r="G81" s="126">
        <v>0</v>
      </c>
      <c r="H81" s="120">
        <v>0</v>
      </c>
      <c r="I81" s="120">
        <v>0</v>
      </c>
    </row>
    <row r="82" spans="1:9" s="5" customFormat="1" ht="24" thickBot="1">
      <c r="A82" s="133">
        <v>45</v>
      </c>
      <c r="B82" s="132" t="s">
        <v>116</v>
      </c>
      <c r="C82" s="130">
        <f>C83</f>
        <v>0</v>
      </c>
      <c r="D82" s="130">
        <f aca="true" t="shared" si="28" ref="D82:I83">D83</f>
        <v>0</v>
      </c>
      <c r="E82" s="130">
        <f t="shared" si="28"/>
        <v>0</v>
      </c>
      <c r="F82" s="130">
        <f t="shared" si="28"/>
        <v>0</v>
      </c>
      <c r="G82" s="130">
        <f t="shared" si="28"/>
        <v>0</v>
      </c>
      <c r="H82" s="129">
        <f t="shared" si="28"/>
        <v>0</v>
      </c>
      <c r="I82" s="129">
        <f t="shared" si="28"/>
        <v>0</v>
      </c>
    </row>
    <row r="83" spans="1:9" s="5" customFormat="1" ht="13.5" thickBot="1">
      <c r="A83" s="133">
        <v>453</v>
      </c>
      <c r="B83" s="135" t="s">
        <v>117</v>
      </c>
      <c r="C83" s="130">
        <f>C84</f>
        <v>0</v>
      </c>
      <c r="D83" s="130">
        <f t="shared" si="28"/>
        <v>0</v>
      </c>
      <c r="E83" s="130">
        <f t="shared" si="28"/>
        <v>0</v>
      </c>
      <c r="F83" s="130">
        <f t="shared" si="28"/>
        <v>0</v>
      </c>
      <c r="G83" s="130">
        <f t="shared" si="28"/>
        <v>0</v>
      </c>
      <c r="H83" s="129">
        <f t="shared" si="28"/>
        <v>0</v>
      </c>
      <c r="I83" s="129">
        <f t="shared" si="28"/>
        <v>0</v>
      </c>
    </row>
    <row r="84" spans="1:9" s="5" customFormat="1" ht="13.5" hidden="1" thickBot="1">
      <c r="A84" s="134">
        <v>4531</v>
      </c>
      <c r="B84" s="135" t="s">
        <v>117</v>
      </c>
      <c r="C84" s="145">
        <v>0</v>
      </c>
      <c r="D84" s="126">
        <v>0</v>
      </c>
      <c r="E84" s="125">
        <f>C84-D84-F84-G84-H84-I84</f>
        <v>0</v>
      </c>
      <c r="F84" s="126">
        <v>0</v>
      </c>
      <c r="G84" s="126"/>
      <c r="H84" s="120">
        <v>0</v>
      </c>
      <c r="I84" s="120">
        <v>0</v>
      </c>
    </row>
    <row r="85" spans="1:9" s="5" customFormat="1" ht="13.5" thickBot="1">
      <c r="A85" s="133" t="s">
        <v>48</v>
      </c>
      <c r="B85" s="164" t="s">
        <v>118</v>
      </c>
      <c r="C85" s="121">
        <f>C9+C62</f>
        <v>26983214</v>
      </c>
      <c r="D85" s="121">
        <f aca="true" t="shared" si="29" ref="D85:I85">D9+D62</f>
        <v>472439</v>
      </c>
      <c r="E85" s="121">
        <f t="shared" si="29"/>
        <v>11916899</v>
      </c>
      <c r="F85" s="121">
        <f t="shared" si="29"/>
        <v>14225481</v>
      </c>
      <c r="G85" s="121">
        <f t="shared" si="29"/>
        <v>312345</v>
      </c>
      <c r="H85" s="122">
        <f t="shared" si="29"/>
        <v>17000</v>
      </c>
      <c r="I85" s="122">
        <f t="shared" si="29"/>
        <v>39050</v>
      </c>
    </row>
    <row r="86" spans="1:9" s="5" customFormat="1" ht="13.5" thickBot="1">
      <c r="A86" s="133"/>
      <c r="B86" s="144"/>
      <c r="C86" s="145"/>
      <c r="D86" s="126"/>
      <c r="E86" s="126"/>
      <c r="F86" s="126">
        <v>0</v>
      </c>
      <c r="G86" s="126"/>
      <c r="H86" s="120"/>
      <c r="I86" s="120"/>
    </row>
    <row r="87" spans="1:7" s="5" customFormat="1" ht="12.75">
      <c r="A87" s="61"/>
      <c r="B87" s="8"/>
      <c r="G87" s="171"/>
    </row>
    <row r="88" spans="1:7" s="5" customFormat="1" ht="27" customHeight="1">
      <c r="A88" s="89" t="s">
        <v>119</v>
      </c>
      <c r="B88" s="260" t="s">
        <v>127</v>
      </c>
      <c r="C88" s="261"/>
      <c r="D88" s="261"/>
      <c r="E88" s="261"/>
      <c r="F88" s="261"/>
      <c r="G88" s="261"/>
    </row>
    <row r="89" spans="1:9" s="5" customFormat="1" ht="61.5" thickBot="1">
      <c r="A89" s="4" t="s">
        <v>19</v>
      </c>
      <c r="B89" s="85" t="s">
        <v>20</v>
      </c>
      <c r="C89" s="4" t="s">
        <v>33</v>
      </c>
      <c r="D89" s="205" t="s">
        <v>10</v>
      </c>
      <c r="E89" s="205" t="s">
        <v>11</v>
      </c>
      <c r="F89" s="205" t="s">
        <v>12</v>
      </c>
      <c r="G89" s="206" t="s">
        <v>13</v>
      </c>
      <c r="H89" s="205" t="s">
        <v>21</v>
      </c>
      <c r="I89" s="207" t="s">
        <v>15</v>
      </c>
    </row>
    <row r="90" spans="1:12" s="5" customFormat="1" ht="13.5" thickBot="1">
      <c r="A90" s="131">
        <v>3</v>
      </c>
      <c r="B90" s="132" t="s">
        <v>45</v>
      </c>
      <c r="C90" s="121">
        <f aca="true" t="shared" si="30" ref="C90:I90">C91+C101+C132+C136</f>
        <v>262797</v>
      </c>
      <c r="D90" s="121">
        <f t="shared" si="30"/>
        <v>0</v>
      </c>
      <c r="E90" s="121">
        <f t="shared" si="30"/>
        <v>0</v>
      </c>
      <c r="F90" s="121">
        <f t="shared" si="30"/>
        <v>0</v>
      </c>
      <c r="G90" s="188">
        <f t="shared" si="30"/>
        <v>262797</v>
      </c>
      <c r="H90" s="122">
        <f t="shared" si="30"/>
        <v>0</v>
      </c>
      <c r="I90" s="122">
        <f t="shared" si="30"/>
        <v>0</v>
      </c>
      <c r="J90" s="3"/>
      <c r="K90" s="3"/>
      <c r="L90" s="3"/>
    </row>
    <row r="91" spans="1:12" s="5" customFormat="1" ht="13.5" thickBot="1">
      <c r="A91" s="133">
        <v>31</v>
      </c>
      <c r="B91" s="132" t="s">
        <v>49</v>
      </c>
      <c r="C91" s="124">
        <f aca="true" t="shared" si="31" ref="C91:I91">C92+C96+C99</f>
        <v>164047</v>
      </c>
      <c r="D91" s="124">
        <f t="shared" si="31"/>
        <v>0</v>
      </c>
      <c r="E91" s="124">
        <f t="shared" si="31"/>
        <v>0</v>
      </c>
      <c r="F91" s="124">
        <f t="shared" si="31"/>
        <v>0</v>
      </c>
      <c r="G91" s="189">
        <f t="shared" si="31"/>
        <v>164047</v>
      </c>
      <c r="H91" s="123">
        <f t="shared" si="31"/>
        <v>0</v>
      </c>
      <c r="I91" s="123">
        <f t="shared" si="31"/>
        <v>0</v>
      </c>
      <c r="J91" s="3"/>
      <c r="K91" s="3"/>
      <c r="L91" s="3"/>
    </row>
    <row r="92" spans="1:12" s="5" customFormat="1" ht="13.5" thickBot="1">
      <c r="A92" s="133">
        <v>311</v>
      </c>
      <c r="B92" s="132" t="s">
        <v>50</v>
      </c>
      <c r="C92" s="124">
        <f aca="true" t="shared" si="32" ref="C92:I92">SUM(C93:C95)</f>
        <v>140813</v>
      </c>
      <c r="D92" s="124">
        <f t="shared" si="32"/>
        <v>0</v>
      </c>
      <c r="E92" s="124">
        <f t="shared" si="32"/>
        <v>0</v>
      </c>
      <c r="F92" s="124">
        <f t="shared" si="32"/>
        <v>0</v>
      </c>
      <c r="G92" s="189">
        <f t="shared" si="32"/>
        <v>140813</v>
      </c>
      <c r="H92" s="123">
        <f t="shared" si="32"/>
        <v>0</v>
      </c>
      <c r="I92" s="123">
        <f t="shared" si="32"/>
        <v>0</v>
      </c>
      <c r="J92" s="3"/>
      <c r="K92" s="3"/>
      <c r="L92" s="3"/>
    </row>
    <row r="93" spans="1:12" s="5" customFormat="1" ht="14.25" hidden="1" thickBot="1">
      <c r="A93" s="134">
        <v>3111</v>
      </c>
      <c r="B93" s="135" t="s">
        <v>51</v>
      </c>
      <c r="C93" s="183">
        <v>140813</v>
      </c>
      <c r="D93" s="126">
        <v>0</v>
      </c>
      <c r="E93" s="125">
        <f>C93-D93-F93-G93-H93-I93</f>
        <v>0</v>
      </c>
      <c r="F93" s="127"/>
      <c r="G93" s="184">
        <v>140813</v>
      </c>
      <c r="H93" s="120"/>
      <c r="I93" s="128"/>
      <c r="J93" s="3"/>
      <c r="K93" s="3"/>
      <c r="L93" s="3"/>
    </row>
    <row r="94" spans="1:12" s="5" customFormat="1" ht="14.25" hidden="1" thickBot="1">
      <c r="A94" s="134">
        <v>3113</v>
      </c>
      <c r="B94" s="135" t="s">
        <v>52</v>
      </c>
      <c r="C94" s="183"/>
      <c r="D94" s="126"/>
      <c r="E94" s="125">
        <f>C94-D94-F94-G94-H94-I94</f>
        <v>0</v>
      </c>
      <c r="F94" s="126"/>
      <c r="G94" s="185"/>
      <c r="H94" s="120"/>
      <c r="I94" s="120"/>
      <c r="J94" s="3"/>
      <c r="K94" s="3"/>
      <c r="L94" s="3"/>
    </row>
    <row r="95" spans="1:12" s="5" customFormat="1" ht="14.25" hidden="1" thickBot="1">
      <c r="A95" s="137">
        <v>3114</v>
      </c>
      <c r="B95" s="138" t="s">
        <v>53</v>
      </c>
      <c r="C95" s="183"/>
      <c r="D95" s="126">
        <v>0</v>
      </c>
      <c r="E95" s="126">
        <v>0</v>
      </c>
      <c r="F95" s="126"/>
      <c r="G95" s="185"/>
      <c r="H95" s="120"/>
      <c r="I95" s="120"/>
      <c r="J95" s="3"/>
      <c r="K95" s="3"/>
      <c r="L95" s="3"/>
    </row>
    <row r="96" spans="1:12" s="5" customFormat="1" ht="13.5" thickBot="1">
      <c r="A96" s="133">
        <v>313</v>
      </c>
      <c r="B96" s="139" t="s">
        <v>54</v>
      </c>
      <c r="C96" s="130">
        <f aca="true" t="shared" si="33" ref="C96:I96">C97+C98</f>
        <v>23234</v>
      </c>
      <c r="D96" s="130">
        <f t="shared" si="33"/>
        <v>0</v>
      </c>
      <c r="E96" s="130">
        <f t="shared" si="33"/>
        <v>0</v>
      </c>
      <c r="F96" s="130">
        <f t="shared" si="33"/>
        <v>0</v>
      </c>
      <c r="G96" s="190">
        <f t="shared" si="33"/>
        <v>23234</v>
      </c>
      <c r="H96" s="129">
        <f t="shared" si="33"/>
        <v>0</v>
      </c>
      <c r="I96" s="129">
        <f t="shared" si="33"/>
        <v>0</v>
      </c>
      <c r="J96" s="3"/>
      <c r="K96" s="3"/>
      <c r="L96" s="3"/>
    </row>
    <row r="97" spans="1:12" s="5" customFormat="1" ht="14.25" hidden="1" thickBot="1">
      <c r="A97" s="134">
        <v>3132</v>
      </c>
      <c r="B97" s="135" t="s">
        <v>55</v>
      </c>
      <c r="C97" s="183">
        <v>23234</v>
      </c>
      <c r="D97" s="126"/>
      <c r="E97" s="125">
        <f>C97-D97-F97-G97-H97-I97</f>
        <v>0</v>
      </c>
      <c r="F97" s="140">
        <v>0</v>
      </c>
      <c r="G97" s="191">
        <v>23234</v>
      </c>
      <c r="H97" s="120"/>
      <c r="I97" s="141"/>
      <c r="J97" s="3"/>
      <c r="K97" s="3"/>
      <c r="L97" s="3"/>
    </row>
    <row r="98" spans="1:12" s="5" customFormat="1" ht="13.5" thickBot="1">
      <c r="A98" s="134"/>
      <c r="B98" s="135"/>
      <c r="C98" s="117"/>
      <c r="D98" s="126"/>
      <c r="E98" s="140"/>
      <c r="F98" s="140"/>
      <c r="G98" s="192"/>
      <c r="H98" s="120"/>
      <c r="I98" s="141"/>
      <c r="J98" s="3"/>
      <c r="K98" s="3"/>
      <c r="L98" s="3"/>
    </row>
    <row r="99" spans="1:12" s="5" customFormat="1" ht="13.5" thickBot="1">
      <c r="A99" s="133">
        <v>312</v>
      </c>
      <c r="B99" s="142" t="s">
        <v>56</v>
      </c>
      <c r="C99" s="121">
        <f aca="true" t="shared" si="34" ref="C99:I99">SUM(C100)</f>
        <v>0</v>
      </c>
      <c r="D99" s="121">
        <f t="shared" si="34"/>
        <v>0</v>
      </c>
      <c r="E99" s="121">
        <f t="shared" si="34"/>
        <v>0</v>
      </c>
      <c r="F99" s="121">
        <f t="shared" si="34"/>
        <v>0</v>
      </c>
      <c r="G99" s="188">
        <f t="shared" si="34"/>
        <v>0</v>
      </c>
      <c r="H99" s="122">
        <f t="shared" si="34"/>
        <v>0</v>
      </c>
      <c r="I99" s="122">
        <f t="shared" si="34"/>
        <v>0</v>
      </c>
      <c r="J99" s="3"/>
      <c r="K99" s="3"/>
      <c r="L99" s="3"/>
    </row>
    <row r="100" spans="1:12" s="5" customFormat="1" ht="21" hidden="1" thickBot="1">
      <c r="A100" s="143">
        <v>3121</v>
      </c>
      <c r="B100" s="144" t="s">
        <v>57</v>
      </c>
      <c r="C100" s="183"/>
      <c r="D100" s="145"/>
      <c r="E100" s="125">
        <f>C100-D100-F100-G100-H100-I100</f>
        <v>0</v>
      </c>
      <c r="F100" s="146">
        <v>0</v>
      </c>
      <c r="G100" s="186">
        <v>0</v>
      </c>
      <c r="H100" s="128">
        <v>0</v>
      </c>
      <c r="I100" s="147">
        <v>0</v>
      </c>
      <c r="J100" s="3"/>
      <c r="K100" s="3"/>
      <c r="L100" s="3"/>
    </row>
    <row r="101" spans="1:12" s="5" customFormat="1" ht="13.5" thickBot="1">
      <c r="A101" s="133">
        <v>32</v>
      </c>
      <c r="B101" s="132" t="s">
        <v>58</v>
      </c>
      <c r="C101" s="124">
        <f aca="true" t="shared" si="35" ref="C101:I101">C102+C106+C113+C125+C123</f>
        <v>92750</v>
      </c>
      <c r="D101" s="124">
        <f t="shared" si="35"/>
        <v>0</v>
      </c>
      <c r="E101" s="124">
        <f t="shared" si="35"/>
        <v>0</v>
      </c>
      <c r="F101" s="124">
        <f t="shared" si="35"/>
        <v>0</v>
      </c>
      <c r="G101" s="189">
        <f t="shared" si="35"/>
        <v>92750</v>
      </c>
      <c r="H101" s="123">
        <f t="shared" si="35"/>
        <v>0</v>
      </c>
      <c r="I101" s="123">
        <f t="shared" si="35"/>
        <v>0</v>
      </c>
      <c r="J101" s="3"/>
      <c r="K101" s="3"/>
      <c r="L101" s="3"/>
    </row>
    <row r="102" spans="1:12" s="5" customFormat="1" ht="13.5" thickBot="1">
      <c r="A102" s="133">
        <v>321</v>
      </c>
      <c r="B102" s="132" t="s">
        <v>59</v>
      </c>
      <c r="C102" s="121">
        <f aca="true" t="shared" si="36" ref="C102:I102">SUM(C103:C105)</f>
        <v>0</v>
      </c>
      <c r="D102" s="121">
        <f t="shared" si="36"/>
        <v>0</v>
      </c>
      <c r="E102" s="121">
        <f t="shared" si="36"/>
        <v>0</v>
      </c>
      <c r="F102" s="121">
        <f t="shared" si="36"/>
        <v>0</v>
      </c>
      <c r="G102" s="188">
        <f t="shared" si="36"/>
        <v>0</v>
      </c>
      <c r="H102" s="122">
        <f t="shared" si="36"/>
        <v>0</v>
      </c>
      <c r="I102" s="122">
        <f t="shared" si="36"/>
        <v>0</v>
      </c>
      <c r="J102" s="3"/>
      <c r="K102" s="3"/>
      <c r="L102" s="3"/>
    </row>
    <row r="103" spans="1:12" s="5" customFormat="1" ht="14.25" hidden="1" thickBot="1">
      <c r="A103" s="134">
        <v>3211</v>
      </c>
      <c r="B103" s="135" t="s">
        <v>60</v>
      </c>
      <c r="C103" s="183"/>
      <c r="D103" s="126"/>
      <c r="E103" s="125">
        <f>C103-D103-F103-G103-H103-I103</f>
        <v>0</v>
      </c>
      <c r="F103" s="148">
        <v>0</v>
      </c>
      <c r="G103" s="185">
        <v>0</v>
      </c>
      <c r="H103" s="120">
        <v>0</v>
      </c>
      <c r="I103" s="120">
        <v>0</v>
      </c>
      <c r="J103" s="3"/>
      <c r="K103" s="3"/>
      <c r="L103" s="3"/>
    </row>
    <row r="104" spans="1:12" s="5" customFormat="1" ht="14.25" hidden="1" thickBot="1">
      <c r="A104" s="134">
        <v>3212</v>
      </c>
      <c r="B104" s="135" t="s">
        <v>61</v>
      </c>
      <c r="C104" s="183"/>
      <c r="D104" s="145"/>
      <c r="E104" s="125">
        <f>C104-D104-F104-G104-H104-I104</f>
        <v>0</v>
      </c>
      <c r="F104" s="146">
        <v>0</v>
      </c>
      <c r="G104" s="186">
        <v>0</v>
      </c>
      <c r="H104" s="147">
        <v>0</v>
      </c>
      <c r="I104" s="147">
        <v>0</v>
      </c>
      <c r="J104" s="3"/>
      <c r="K104" s="3"/>
      <c r="L104" s="3"/>
    </row>
    <row r="105" spans="1:12" s="5" customFormat="1" ht="14.25" hidden="1" thickBot="1">
      <c r="A105" s="134">
        <v>3213</v>
      </c>
      <c r="B105" s="135" t="s">
        <v>62</v>
      </c>
      <c r="C105" s="183"/>
      <c r="D105" s="126"/>
      <c r="E105" s="125">
        <f>C105-D105-F105-G105-H105-I105</f>
        <v>0</v>
      </c>
      <c r="F105" s="149">
        <v>0</v>
      </c>
      <c r="G105" s="185">
        <v>0</v>
      </c>
      <c r="H105" s="120">
        <v>0</v>
      </c>
      <c r="I105" s="120">
        <v>0</v>
      </c>
      <c r="J105" s="3"/>
      <c r="K105" s="3"/>
      <c r="L105" s="3"/>
    </row>
    <row r="106" spans="1:12" s="5" customFormat="1" ht="13.5" thickBot="1">
      <c r="A106" s="133">
        <v>322</v>
      </c>
      <c r="B106" s="132" t="s">
        <v>63</v>
      </c>
      <c r="C106" s="121">
        <f aca="true" t="shared" si="37" ref="C106:I106">SUM(C107:C112)</f>
        <v>57350</v>
      </c>
      <c r="D106" s="121">
        <f t="shared" si="37"/>
        <v>0</v>
      </c>
      <c r="E106" s="121">
        <f t="shared" si="37"/>
        <v>0</v>
      </c>
      <c r="F106" s="121">
        <f t="shared" si="37"/>
        <v>0</v>
      </c>
      <c r="G106" s="188">
        <f t="shared" si="37"/>
        <v>57350</v>
      </c>
      <c r="H106" s="122">
        <f t="shared" si="37"/>
        <v>0</v>
      </c>
      <c r="I106" s="122">
        <f t="shared" si="37"/>
        <v>0</v>
      </c>
      <c r="J106" s="3"/>
      <c r="K106" s="3"/>
      <c r="L106" s="3"/>
    </row>
    <row r="107" spans="1:12" s="5" customFormat="1" ht="15" hidden="1" thickBot="1">
      <c r="A107" s="134">
        <v>3221</v>
      </c>
      <c r="B107" s="135" t="s">
        <v>64</v>
      </c>
      <c r="C107" s="193">
        <v>33550</v>
      </c>
      <c r="D107" s="145">
        <v>0</v>
      </c>
      <c r="E107" s="145">
        <f aca="true" t="shared" si="38" ref="E107:E112">C107-D107-F107-G107-H107-I107</f>
        <v>0</v>
      </c>
      <c r="F107" s="146"/>
      <c r="G107" s="193">
        <v>33550</v>
      </c>
      <c r="H107" s="147">
        <v>0</v>
      </c>
      <c r="I107" s="147"/>
      <c r="J107" s="3"/>
      <c r="K107" s="3"/>
      <c r="L107" s="3"/>
    </row>
    <row r="108" spans="1:12" s="5" customFormat="1" ht="15" hidden="1" thickBot="1">
      <c r="A108" s="134">
        <v>3222</v>
      </c>
      <c r="B108" s="135" t="s">
        <v>65</v>
      </c>
      <c r="C108" s="193">
        <v>23800</v>
      </c>
      <c r="D108" s="120"/>
      <c r="E108" s="125">
        <f t="shared" si="38"/>
        <v>0</v>
      </c>
      <c r="F108" s="149"/>
      <c r="G108" s="193">
        <v>23800</v>
      </c>
      <c r="H108" s="136">
        <v>0</v>
      </c>
      <c r="I108" s="141">
        <v>0</v>
      </c>
      <c r="J108" s="3"/>
      <c r="K108" s="3"/>
      <c r="L108" s="3"/>
    </row>
    <row r="109" spans="1:12" s="5" customFormat="1" ht="13.5" hidden="1" thickBot="1">
      <c r="A109" s="134">
        <v>3223</v>
      </c>
      <c r="B109" s="135" t="s">
        <v>66</v>
      </c>
      <c r="C109" s="140"/>
      <c r="D109" s="126"/>
      <c r="E109" s="125">
        <f t="shared" si="38"/>
        <v>0</v>
      </c>
      <c r="F109" s="149"/>
      <c r="G109" s="187">
        <v>0</v>
      </c>
      <c r="H109" s="136">
        <v>0</v>
      </c>
      <c r="I109" s="136"/>
      <c r="J109" s="3"/>
      <c r="K109" s="3"/>
      <c r="L109" s="3"/>
    </row>
    <row r="110" spans="1:12" s="5" customFormat="1" ht="13.5" hidden="1" thickBot="1">
      <c r="A110" s="134">
        <v>3224</v>
      </c>
      <c r="B110" s="135" t="s">
        <v>67</v>
      </c>
      <c r="C110" s="140"/>
      <c r="D110" s="125">
        <v>0</v>
      </c>
      <c r="E110" s="125">
        <f t="shared" si="38"/>
        <v>0</v>
      </c>
      <c r="F110" s="149"/>
      <c r="G110" s="185"/>
      <c r="H110" s="136"/>
      <c r="I110" s="136">
        <v>0</v>
      </c>
      <c r="J110" s="3"/>
      <c r="K110" s="3"/>
      <c r="L110" s="3"/>
    </row>
    <row r="111" spans="1:12" s="5" customFormat="1" ht="13.5" hidden="1" thickBot="1">
      <c r="A111" s="134">
        <v>3225</v>
      </c>
      <c r="B111" s="135" t="s">
        <v>68</v>
      </c>
      <c r="C111" s="140"/>
      <c r="D111" s="126"/>
      <c r="E111" s="125">
        <f t="shared" si="38"/>
        <v>0</v>
      </c>
      <c r="F111" s="149"/>
      <c r="G111" s="185">
        <v>0</v>
      </c>
      <c r="H111" s="136">
        <v>0</v>
      </c>
      <c r="I111" s="136"/>
      <c r="J111" s="3"/>
      <c r="K111" s="3"/>
      <c r="L111" s="3"/>
    </row>
    <row r="112" spans="1:12" s="5" customFormat="1" ht="14.25" hidden="1" thickBot="1">
      <c r="A112" s="134">
        <v>3227</v>
      </c>
      <c r="B112" s="135" t="s">
        <v>69</v>
      </c>
      <c r="C112" s="183"/>
      <c r="D112" s="126"/>
      <c r="E112" s="125">
        <f t="shared" si="38"/>
        <v>0</v>
      </c>
      <c r="F112" s="149"/>
      <c r="G112" s="185"/>
      <c r="H112" s="136">
        <v>0</v>
      </c>
      <c r="I112" s="136">
        <v>0</v>
      </c>
      <c r="J112" s="3"/>
      <c r="K112" s="3"/>
      <c r="L112" s="3"/>
    </row>
    <row r="113" spans="1:12" s="5" customFormat="1" ht="13.5" thickBot="1">
      <c r="A113" s="133">
        <v>323</v>
      </c>
      <c r="B113" s="132" t="s">
        <v>70</v>
      </c>
      <c r="C113" s="121">
        <f aca="true" t="shared" si="39" ref="C113:I113">SUM(C114:C122)</f>
        <v>35400</v>
      </c>
      <c r="D113" s="121">
        <f t="shared" si="39"/>
        <v>0</v>
      </c>
      <c r="E113" s="121">
        <f t="shared" si="39"/>
        <v>0</v>
      </c>
      <c r="F113" s="121">
        <f t="shared" si="39"/>
        <v>0</v>
      </c>
      <c r="G113" s="188">
        <f t="shared" si="39"/>
        <v>35400</v>
      </c>
      <c r="H113" s="122">
        <f t="shared" si="39"/>
        <v>0</v>
      </c>
      <c r="I113" s="122">
        <f t="shared" si="39"/>
        <v>0</v>
      </c>
      <c r="J113" s="3"/>
      <c r="K113" s="3"/>
      <c r="L113" s="3"/>
    </row>
    <row r="114" spans="1:12" s="5" customFormat="1" ht="14.25" hidden="1" thickBot="1">
      <c r="A114" s="134">
        <v>3231</v>
      </c>
      <c r="B114" s="135" t="s">
        <v>71</v>
      </c>
      <c r="C114" s="183"/>
      <c r="D114" s="145"/>
      <c r="E114" s="145">
        <f aca="true" t="shared" si="40" ref="E114:E124">C114-D114-F114-G114-H114-I114</f>
        <v>0</v>
      </c>
      <c r="F114" s="150"/>
      <c r="G114" s="186">
        <v>0</v>
      </c>
      <c r="H114" s="128">
        <v>0</v>
      </c>
      <c r="I114" s="128">
        <v>0</v>
      </c>
      <c r="J114" s="3"/>
      <c r="K114" s="3"/>
      <c r="L114" s="3"/>
    </row>
    <row r="115" spans="1:12" s="5" customFormat="1" ht="14.25" hidden="1" thickBot="1">
      <c r="A115" s="134">
        <v>3232</v>
      </c>
      <c r="B115" s="135" t="s">
        <v>72</v>
      </c>
      <c r="C115" s="183"/>
      <c r="D115" s="117"/>
      <c r="E115" s="145">
        <f t="shared" si="40"/>
        <v>0</v>
      </c>
      <c r="F115" s="150"/>
      <c r="G115" s="186">
        <v>0</v>
      </c>
      <c r="H115" s="128">
        <v>0</v>
      </c>
      <c r="I115" s="128">
        <v>0</v>
      </c>
      <c r="J115" s="3"/>
      <c r="K115" s="3"/>
      <c r="L115" s="3"/>
    </row>
    <row r="116" spans="1:12" s="5" customFormat="1" ht="14.25" hidden="1" thickBot="1">
      <c r="A116" s="134">
        <v>3233</v>
      </c>
      <c r="B116" s="135" t="s">
        <v>73</v>
      </c>
      <c r="C116" s="183">
        <v>11000</v>
      </c>
      <c r="D116" s="145"/>
      <c r="E116" s="145">
        <f t="shared" si="40"/>
        <v>0</v>
      </c>
      <c r="F116" s="150"/>
      <c r="G116" s="186">
        <v>11000</v>
      </c>
      <c r="H116" s="128">
        <v>0</v>
      </c>
      <c r="I116" s="128">
        <v>0</v>
      </c>
      <c r="J116" s="3"/>
      <c r="K116" s="3"/>
      <c r="L116" s="3"/>
    </row>
    <row r="117" spans="1:12" s="5" customFormat="1" ht="14.25" hidden="1" thickBot="1">
      <c r="A117" s="134">
        <v>3234</v>
      </c>
      <c r="B117" s="135" t="s">
        <v>74</v>
      </c>
      <c r="C117" s="183"/>
      <c r="D117" s="145"/>
      <c r="E117" s="145">
        <f t="shared" si="40"/>
        <v>0</v>
      </c>
      <c r="F117" s="150"/>
      <c r="G117" s="186"/>
      <c r="H117" s="128">
        <v>0</v>
      </c>
      <c r="I117" s="128">
        <v>0</v>
      </c>
      <c r="J117" s="3"/>
      <c r="K117" s="3"/>
      <c r="L117" s="3"/>
    </row>
    <row r="118" spans="1:9" ht="14.25" hidden="1" thickBot="1">
      <c r="A118" s="134">
        <v>3235</v>
      </c>
      <c r="B118" s="135" t="s">
        <v>75</v>
      </c>
      <c r="C118" s="183"/>
      <c r="D118" s="145"/>
      <c r="E118" s="145">
        <f t="shared" si="40"/>
        <v>0</v>
      </c>
      <c r="F118" s="150"/>
      <c r="G118" s="186">
        <v>0</v>
      </c>
      <c r="H118" s="128">
        <v>0</v>
      </c>
      <c r="I118" s="128">
        <v>0</v>
      </c>
    </row>
    <row r="119" spans="1:9" ht="14.25" hidden="1" thickBot="1">
      <c r="A119" s="134">
        <v>3236</v>
      </c>
      <c r="B119" s="135" t="s">
        <v>76</v>
      </c>
      <c r="C119" s="183"/>
      <c r="D119" s="145"/>
      <c r="E119" s="145">
        <f t="shared" si="40"/>
        <v>0</v>
      </c>
      <c r="F119" s="150"/>
      <c r="G119" s="186">
        <v>0</v>
      </c>
      <c r="H119" s="128">
        <v>0</v>
      </c>
      <c r="I119" s="128">
        <v>0</v>
      </c>
    </row>
    <row r="120" spans="1:9" ht="14.25" hidden="1" thickBot="1">
      <c r="A120" s="134">
        <v>3237</v>
      </c>
      <c r="B120" s="135" t="s">
        <v>77</v>
      </c>
      <c r="C120" s="183">
        <v>12500</v>
      </c>
      <c r="D120" s="145"/>
      <c r="E120" s="145">
        <f t="shared" si="40"/>
        <v>0</v>
      </c>
      <c r="F120" s="150"/>
      <c r="G120" s="186">
        <v>12500</v>
      </c>
      <c r="H120" s="128">
        <v>0</v>
      </c>
      <c r="I120" s="128">
        <v>0</v>
      </c>
    </row>
    <row r="121" spans="1:9" ht="21" hidden="1" thickBot="1" thickTop="1">
      <c r="A121" s="151">
        <v>3238</v>
      </c>
      <c r="B121" s="152" t="s">
        <v>78</v>
      </c>
      <c r="C121" s="183">
        <v>11900</v>
      </c>
      <c r="D121" s="153"/>
      <c r="E121" s="145">
        <f t="shared" si="40"/>
        <v>0</v>
      </c>
      <c r="F121" s="150"/>
      <c r="G121" s="186">
        <v>11900</v>
      </c>
      <c r="H121" s="117">
        <v>0</v>
      </c>
      <c r="I121" s="117">
        <v>0</v>
      </c>
    </row>
    <row r="122" spans="1:9" ht="21" hidden="1" thickBot="1">
      <c r="A122" s="143">
        <v>3239</v>
      </c>
      <c r="B122" s="144" t="s">
        <v>79</v>
      </c>
      <c r="C122" s="183"/>
      <c r="D122" s="154"/>
      <c r="E122" s="145">
        <f t="shared" si="40"/>
        <v>0</v>
      </c>
      <c r="F122" s="150"/>
      <c r="G122" s="186"/>
      <c r="H122" s="128">
        <v>0</v>
      </c>
      <c r="I122" s="128">
        <v>0</v>
      </c>
    </row>
    <row r="123" spans="1:12" s="5" customFormat="1" ht="13.5" thickBot="1">
      <c r="A123" s="131">
        <v>324</v>
      </c>
      <c r="B123" s="155" t="s">
        <v>80</v>
      </c>
      <c r="C123" s="130">
        <f aca="true" t="shared" si="41" ref="C123:I123">C124</f>
        <v>0</v>
      </c>
      <c r="D123" s="130">
        <f t="shared" si="41"/>
        <v>0</v>
      </c>
      <c r="E123" s="130">
        <f t="shared" si="41"/>
        <v>0</v>
      </c>
      <c r="F123" s="130">
        <f t="shared" si="41"/>
        <v>0</v>
      </c>
      <c r="G123" s="190">
        <f t="shared" si="41"/>
        <v>0</v>
      </c>
      <c r="H123" s="129">
        <f t="shared" si="41"/>
        <v>0</v>
      </c>
      <c r="I123" s="129">
        <f t="shared" si="41"/>
        <v>0</v>
      </c>
      <c r="J123" s="3"/>
      <c r="K123" s="3"/>
      <c r="L123" s="3"/>
    </row>
    <row r="124" spans="1:9" ht="13.5" hidden="1" thickBot="1">
      <c r="A124" s="143">
        <v>3241</v>
      </c>
      <c r="B124" s="144" t="s">
        <v>81</v>
      </c>
      <c r="C124" s="126">
        <v>0</v>
      </c>
      <c r="D124" s="126"/>
      <c r="E124" s="145">
        <f t="shared" si="40"/>
        <v>0</v>
      </c>
      <c r="F124" s="156">
        <v>0</v>
      </c>
      <c r="G124" s="185">
        <v>0</v>
      </c>
      <c r="H124" s="136">
        <v>0</v>
      </c>
      <c r="I124" s="136">
        <v>0</v>
      </c>
    </row>
    <row r="125" spans="1:9" ht="24" thickBot="1">
      <c r="A125" s="133">
        <v>329</v>
      </c>
      <c r="B125" s="132" t="s">
        <v>82</v>
      </c>
      <c r="C125" s="121">
        <f aca="true" t="shared" si="42" ref="C125:I125">SUM(C126:C131)</f>
        <v>0</v>
      </c>
      <c r="D125" s="121">
        <f t="shared" si="42"/>
        <v>0</v>
      </c>
      <c r="E125" s="121">
        <f t="shared" si="42"/>
        <v>0</v>
      </c>
      <c r="F125" s="121">
        <f t="shared" si="42"/>
        <v>0</v>
      </c>
      <c r="G125" s="188">
        <f t="shared" si="42"/>
        <v>0</v>
      </c>
      <c r="H125" s="122">
        <f t="shared" si="42"/>
        <v>0</v>
      </c>
      <c r="I125" s="122">
        <f t="shared" si="42"/>
        <v>0</v>
      </c>
    </row>
    <row r="126" spans="1:9" ht="14.25" hidden="1" thickBot="1">
      <c r="A126" s="134">
        <v>3291</v>
      </c>
      <c r="B126" s="135" t="s">
        <v>83</v>
      </c>
      <c r="C126" s="183"/>
      <c r="D126" s="126">
        <v>0</v>
      </c>
      <c r="E126" s="125">
        <f aca="true" t="shared" si="43" ref="E126:E131">C126-D126-F126-G126-H126-I126</f>
        <v>0</v>
      </c>
      <c r="F126" s="156">
        <v>0</v>
      </c>
      <c r="G126" s="185"/>
      <c r="H126" s="141">
        <v>0</v>
      </c>
      <c r="I126" s="141">
        <v>0</v>
      </c>
    </row>
    <row r="127" spans="1:9" ht="14.25" hidden="1" thickBot="1">
      <c r="A127" s="134">
        <v>3292</v>
      </c>
      <c r="B127" s="135" t="s">
        <v>84</v>
      </c>
      <c r="C127" s="183"/>
      <c r="D127" s="126">
        <v>0</v>
      </c>
      <c r="E127" s="125">
        <f t="shared" si="43"/>
        <v>0</v>
      </c>
      <c r="F127" s="156"/>
      <c r="G127" s="185"/>
      <c r="H127" s="141">
        <v>0</v>
      </c>
      <c r="I127" s="141">
        <v>0</v>
      </c>
    </row>
    <row r="128" spans="1:9" ht="14.25" hidden="1" thickBot="1">
      <c r="A128" s="134">
        <v>3293</v>
      </c>
      <c r="B128" s="135" t="s">
        <v>85</v>
      </c>
      <c r="C128" s="183"/>
      <c r="D128" s="156">
        <v>0</v>
      </c>
      <c r="E128" s="125">
        <f t="shared" si="43"/>
        <v>0</v>
      </c>
      <c r="F128" s="156"/>
      <c r="G128" s="185"/>
      <c r="H128" s="141">
        <v>0</v>
      </c>
      <c r="I128" s="141">
        <v>0</v>
      </c>
    </row>
    <row r="129" spans="1:9" ht="14.25" hidden="1" thickBot="1">
      <c r="A129" s="134">
        <v>3294</v>
      </c>
      <c r="B129" s="135" t="s">
        <v>86</v>
      </c>
      <c r="C129" s="183"/>
      <c r="D129" s="156">
        <v>0</v>
      </c>
      <c r="E129" s="125">
        <f t="shared" si="43"/>
        <v>0</v>
      </c>
      <c r="F129" s="156"/>
      <c r="G129" s="185"/>
      <c r="H129" s="141">
        <v>0</v>
      </c>
      <c r="I129" s="141">
        <v>0</v>
      </c>
    </row>
    <row r="130" spans="1:12" s="5" customFormat="1" ht="14.25" hidden="1" thickBot="1">
      <c r="A130" s="134">
        <v>3295</v>
      </c>
      <c r="B130" s="135" t="s">
        <v>87</v>
      </c>
      <c r="C130" s="183"/>
      <c r="D130" s="156">
        <v>0</v>
      </c>
      <c r="E130" s="125">
        <f t="shared" si="43"/>
        <v>0</v>
      </c>
      <c r="F130" s="156"/>
      <c r="G130" s="185"/>
      <c r="H130" s="141">
        <v>0</v>
      </c>
      <c r="I130" s="141">
        <v>0</v>
      </c>
      <c r="J130" s="3"/>
      <c r="K130" s="3"/>
      <c r="L130" s="3"/>
    </row>
    <row r="131" spans="1:9" ht="21" hidden="1" thickBot="1">
      <c r="A131" s="134">
        <v>3299</v>
      </c>
      <c r="B131" s="135" t="s">
        <v>88</v>
      </c>
      <c r="C131" s="183">
        <v>0</v>
      </c>
      <c r="D131" s="156">
        <v>0</v>
      </c>
      <c r="E131" s="126">
        <f t="shared" si="43"/>
        <v>0</v>
      </c>
      <c r="F131" s="156"/>
      <c r="G131" s="185">
        <v>0</v>
      </c>
      <c r="H131" s="141">
        <v>0</v>
      </c>
      <c r="I131" s="141">
        <v>0</v>
      </c>
    </row>
    <row r="132" spans="1:9" ht="24" thickBot="1">
      <c r="A132" s="133">
        <v>34</v>
      </c>
      <c r="B132" s="132" t="s">
        <v>89</v>
      </c>
      <c r="C132" s="121">
        <f aca="true" t="shared" si="44" ref="C132:I132">C133</f>
        <v>0</v>
      </c>
      <c r="D132" s="121">
        <f t="shared" si="44"/>
        <v>0</v>
      </c>
      <c r="E132" s="121">
        <f t="shared" si="44"/>
        <v>0</v>
      </c>
      <c r="F132" s="121">
        <f t="shared" si="44"/>
        <v>0</v>
      </c>
      <c r="G132" s="188">
        <f t="shared" si="44"/>
        <v>0</v>
      </c>
      <c r="H132" s="122">
        <f t="shared" si="44"/>
        <v>0</v>
      </c>
      <c r="I132" s="122">
        <f t="shared" si="44"/>
        <v>0</v>
      </c>
    </row>
    <row r="133" spans="1:9" ht="13.5" thickBot="1">
      <c r="A133" s="133">
        <v>343</v>
      </c>
      <c r="B133" s="132" t="s">
        <v>90</v>
      </c>
      <c r="C133" s="121">
        <f aca="true" t="shared" si="45" ref="C133:I133">C134+C135</f>
        <v>0</v>
      </c>
      <c r="D133" s="121">
        <f t="shared" si="45"/>
        <v>0</v>
      </c>
      <c r="E133" s="121">
        <f t="shared" si="45"/>
        <v>0</v>
      </c>
      <c r="F133" s="121">
        <f t="shared" si="45"/>
        <v>0</v>
      </c>
      <c r="G133" s="188">
        <f t="shared" si="45"/>
        <v>0</v>
      </c>
      <c r="H133" s="122">
        <f t="shared" si="45"/>
        <v>0</v>
      </c>
      <c r="I133" s="122">
        <f t="shared" si="45"/>
        <v>0</v>
      </c>
    </row>
    <row r="134" spans="1:9" ht="14.25" hidden="1" thickBot="1">
      <c r="A134" s="134">
        <v>3431</v>
      </c>
      <c r="B134" s="135" t="s">
        <v>91</v>
      </c>
      <c r="C134" s="183"/>
      <c r="D134" s="156">
        <v>0</v>
      </c>
      <c r="E134" s="125">
        <f>C134-D134-F134-G134-H134-I134</f>
        <v>0</v>
      </c>
      <c r="F134" s="156">
        <v>0</v>
      </c>
      <c r="G134" s="185"/>
      <c r="H134" s="141">
        <v>0</v>
      </c>
      <c r="I134" s="141">
        <v>0</v>
      </c>
    </row>
    <row r="135" spans="1:9" ht="14.25" hidden="1" thickBot="1">
      <c r="A135" s="134">
        <v>3433</v>
      </c>
      <c r="B135" s="135" t="s">
        <v>22</v>
      </c>
      <c r="C135" s="183"/>
      <c r="D135" s="156">
        <v>0</v>
      </c>
      <c r="E135" s="125">
        <f>C135-D135-F135-G135-H135-I135</f>
        <v>0</v>
      </c>
      <c r="F135" s="156">
        <v>0</v>
      </c>
      <c r="G135" s="185"/>
      <c r="H135" s="141">
        <v>0</v>
      </c>
      <c r="I135" s="141">
        <v>0</v>
      </c>
    </row>
    <row r="136" spans="1:9" ht="13.5" thickBot="1">
      <c r="A136" s="133">
        <v>38</v>
      </c>
      <c r="B136" s="157" t="s">
        <v>92</v>
      </c>
      <c r="C136" s="130">
        <f aca="true" t="shared" si="46" ref="C136:I136">C137+C139+C141</f>
        <v>6000</v>
      </c>
      <c r="D136" s="130">
        <f t="shared" si="46"/>
        <v>0</v>
      </c>
      <c r="E136" s="130">
        <f t="shared" si="46"/>
        <v>0</v>
      </c>
      <c r="F136" s="130">
        <f t="shared" si="46"/>
        <v>0</v>
      </c>
      <c r="G136" s="190">
        <f t="shared" si="46"/>
        <v>6000</v>
      </c>
      <c r="H136" s="129">
        <f t="shared" si="46"/>
        <v>0</v>
      </c>
      <c r="I136" s="129">
        <f t="shared" si="46"/>
        <v>0</v>
      </c>
    </row>
    <row r="137" spans="1:9" ht="13.5" thickBot="1">
      <c r="A137" s="158">
        <v>381</v>
      </c>
      <c r="B137" s="159" t="s">
        <v>93</v>
      </c>
      <c r="C137" s="130">
        <f aca="true" t="shared" si="47" ref="C137:I137">C138</f>
        <v>6000</v>
      </c>
      <c r="D137" s="130">
        <f t="shared" si="47"/>
        <v>0</v>
      </c>
      <c r="E137" s="130">
        <f t="shared" si="47"/>
        <v>0</v>
      </c>
      <c r="F137" s="130">
        <f t="shared" si="47"/>
        <v>0</v>
      </c>
      <c r="G137" s="190">
        <f t="shared" si="47"/>
        <v>6000</v>
      </c>
      <c r="H137" s="129">
        <f t="shared" si="47"/>
        <v>0</v>
      </c>
      <c r="I137" s="129">
        <f t="shared" si="47"/>
        <v>0</v>
      </c>
    </row>
    <row r="138" spans="1:9" ht="13.5" hidden="1" thickBot="1">
      <c r="A138" s="160">
        <v>3812</v>
      </c>
      <c r="B138" s="161" t="s">
        <v>94</v>
      </c>
      <c r="C138" s="118">
        <v>6000</v>
      </c>
      <c r="D138" s="130"/>
      <c r="E138" s="125">
        <f>C138-D138-F138-G138-H138-I138</f>
        <v>0</v>
      </c>
      <c r="F138" s="130"/>
      <c r="G138" s="187">
        <v>6000</v>
      </c>
      <c r="H138" s="129">
        <v>0</v>
      </c>
      <c r="I138" s="129">
        <v>0</v>
      </c>
    </row>
    <row r="139" spans="1:9" ht="13.5" thickBot="1">
      <c r="A139" s="158">
        <v>382</v>
      </c>
      <c r="B139" s="159" t="s">
        <v>46</v>
      </c>
      <c r="C139" s="130">
        <f aca="true" t="shared" si="48" ref="C139:I139">C140</f>
        <v>0</v>
      </c>
      <c r="D139" s="130">
        <f t="shared" si="48"/>
        <v>0</v>
      </c>
      <c r="E139" s="130">
        <f t="shared" si="48"/>
        <v>0</v>
      </c>
      <c r="F139" s="130">
        <f t="shared" si="48"/>
        <v>0</v>
      </c>
      <c r="G139" s="190">
        <f t="shared" si="48"/>
        <v>0</v>
      </c>
      <c r="H139" s="129">
        <f t="shared" si="48"/>
        <v>0</v>
      </c>
      <c r="I139" s="129">
        <f t="shared" si="48"/>
        <v>0</v>
      </c>
    </row>
    <row r="140" spans="1:9" ht="13.5" hidden="1" thickBot="1">
      <c r="A140" s="160">
        <v>3821</v>
      </c>
      <c r="B140" s="161" t="s">
        <v>95</v>
      </c>
      <c r="C140" s="130">
        <v>0</v>
      </c>
      <c r="D140" s="130"/>
      <c r="E140" s="125">
        <f>C140-D140-F140-G140-H140-I140</f>
        <v>0</v>
      </c>
      <c r="F140" s="130"/>
      <c r="G140" s="185">
        <v>0</v>
      </c>
      <c r="H140" s="129">
        <v>0</v>
      </c>
      <c r="I140" s="129">
        <v>0</v>
      </c>
    </row>
    <row r="141" spans="1:9" ht="13.5" thickBot="1">
      <c r="A141" s="133">
        <v>383</v>
      </c>
      <c r="B141" s="157" t="s">
        <v>96</v>
      </c>
      <c r="C141" s="124">
        <f aca="true" t="shared" si="49" ref="C141:I141">C142</f>
        <v>0</v>
      </c>
      <c r="D141" s="124">
        <f t="shared" si="49"/>
        <v>0</v>
      </c>
      <c r="E141" s="124">
        <f t="shared" si="49"/>
        <v>0</v>
      </c>
      <c r="F141" s="124">
        <f t="shared" si="49"/>
        <v>0</v>
      </c>
      <c r="G141" s="189">
        <f t="shared" si="49"/>
        <v>0</v>
      </c>
      <c r="H141" s="123">
        <f t="shared" si="49"/>
        <v>0</v>
      </c>
      <c r="I141" s="123">
        <f t="shared" si="49"/>
        <v>0</v>
      </c>
    </row>
    <row r="142" spans="1:9" ht="13.5" hidden="1" thickBot="1">
      <c r="A142" s="134">
        <v>3831</v>
      </c>
      <c r="B142" s="135" t="s">
        <v>97</v>
      </c>
      <c r="C142" s="126">
        <v>0</v>
      </c>
      <c r="D142" s="156">
        <v>0</v>
      </c>
      <c r="E142" s="156">
        <v>0</v>
      </c>
      <c r="F142" s="156">
        <v>0</v>
      </c>
      <c r="G142" s="185"/>
      <c r="H142" s="141">
        <v>0</v>
      </c>
      <c r="I142" s="141">
        <v>0</v>
      </c>
    </row>
    <row r="143" spans="1:9" ht="24" thickBot="1">
      <c r="A143" s="133">
        <v>4</v>
      </c>
      <c r="B143" s="132" t="s">
        <v>28</v>
      </c>
      <c r="C143" s="121">
        <f aca="true" t="shared" si="50" ref="C143:I143">C144+C148+C163</f>
        <v>47203</v>
      </c>
      <c r="D143" s="121">
        <f t="shared" si="50"/>
        <v>0</v>
      </c>
      <c r="E143" s="121">
        <f t="shared" si="50"/>
        <v>0</v>
      </c>
      <c r="F143" s="121">
        <f t="shared" si="50"/>
        <v>0</v>
      </c>
      <c r="G143" s="188">
        <f t="shared" si="50"/>
        <v>47203</v>
      </c>
      <c r="H143" s="122">
        <f t="shared" si="50"/>
        <v>0</v>
      </c>
      <c r="I143" s="122">
        <f t="shared" si="50"/>
        <v>0</v>
      </c>
    </row>
    <row r="144" spans="1:9" ht="24" thickBot="1">
      <c r="A144" s="133">
        <v>41</v>
      </c>
      <c r="B144" s="132" t="s">
        <v>98</v>
      </c>
      <c r="C144" s="121">
        <f aca="true" t="shared" si="51" ref="C144:I144">C145</f>
        <v>0</v>
      </c>
      <c r="D144" s="121">
        <f t="shared" si="51"/>
        <v>0</v>
      </c>
      <c r="E144" s="121">
        <f t="shared" si="51"/>
        <v>0</v>
      </c>
      <c r="F144" s="121">
        <f t="shared" si="51"/>
        <v>0</v>
      </c>
      <c r="G144" s="188">
        <f t="shared" si="51"/>
        <v>0</v>
      </c>
      <c r="H144" s="122">
        <f t="shared" si="51"/>
        <v>0</v>
      </c>
      <c r="I144" s="122">
        <f t="shared" si="51"/>
        <v>0</v>
      </c>
    </row>
    <row r="145" spans="1:9" ht="13.5" thickBot="1">
      <c r="A145" s="133">
        <v>412</v>
      </c>
      <c r="B145" s="132" t="s">
        <v>99</v>
      </c>
      <c r="C145" s="121">
        <f aca="true" t="shared" si="52" ref="C145:I145">C146+C147</f>
        <v>0</v>
      </c>
      <c r="D145" s="121">
        <f t="shared" si="52"/>
        <v>0</v>
      </c>
      <c r="E145" s="121">
        <f t="shared" si="52"/>
        <v>0</v>
      </c>
      <c r="F145" s="121">
        <f t="shared" si="52"/>
        <v>0</v>
      </c>
      <c r="G145" s="188">
        <f t="shared" si="52"/>
        <v>0</v>
      </c>
      <c r="H145" s="122">
        <f t="shared" si="52"/>
        <v>0</v>
      </c>
      <c r="I145" s="122">
        <f t="shared" si="52"/>
        <v>0</v>
      </c>
    </row>
    <row r="146" spans="1:9" ht="13.5" hidden="1" thickBot="1">
      <c r="A146" s="134">
        <v>4123</v>
      </c>
      <c r="B146" s="144" t="s">
        <v>100</v>
      </c>
      <c r="C146" s="119">
        <v>0</v>
      </c>
      <c r="D146" s="126">
        <v>0</v>
      </c>
      <c r="E146" s="125">
        <f>C146-D146-F146-G146-H146-I146</f>
        <v>0</v>
      </c>
      <c r="F146" s="126">
        <v>0</v>
      </c>
      <c r="G146" s="185">
        <v>0</v>
      </c>
      <c r="H146" s="120">
        <v>0</v>
      </c>
      <c r="I146" s="120">
        <v>0</v>
      </c>
    </row>
    <row r="147" spans="1:9" ht="13.5" hidden="1" thickBot="1">
      <c r="A147" s="134">
        <v>4124</v>
      </c>
      <c r="B147" s="144" t="s">
        <v>101</v>
      </c>
      <c r="C147" s="156">
        <v>0</v>
      </c>
      <c r="D147" s="126">
        <v>0</v>
      </c>
      <c r="E147" s="125">
        <f>C147-D147-F147-G147-H147-I147</f>
        <v>0</v>
      </c>
      <c r="F147" s="126">
        <v>0</v>
      </c>
      <c r="G147" s="185"/>
      <c r="H147" s="120">
        <v>0</v>
      </c>
      <c r="I147" s="120">
        <v>0</v>
      </c>
    </row>
    <row r="148" spans="1:9" ht="24" thickBot="1">
      <c r="A148" s="133">
        <v>42</v>
      </c>
      <c r="B148" s="132" t="s">
        <v>102</v>
      </c>
      <c r="C148" s="130">
        <f aca="true" t="shared" si="53" ref="C148:I148">C149+C152+C159+C161</f>
        <v>47203</v>
      </c>
      <c r="D148" s="130">
        <f t="shared" si="53"/>
        <v>0</v>
      </c>
      <c r="E148" s="130">
        <f t="shared" si="53"/>
        <v>0</v>
      </c>
      <c r="F148" s="130">
        <f t="shared" si="53"/>
        <v>0</v>
      </c>
      <c r="G148" s="190">
        <f t="shared" si="53"/>
        <v>47203</v>
      </c>
      <c r="H148" s="129">
        <f t="shared" si="53"/>
        <v>0</v>
      </c>
      <c r="I148" s="129">
        <f t="shared" si="53"/>
        <v>0</v>
      </c>
    </row>
    <row r="149" spans="1:9" ht="13.5" thickBot="1">
      <c r="A149" s="133">
        <v>421</v>
      </c>
      <c r="B149" s="132" t="s">
        <v>103</v>
      </c>
      <c r="C149" s="130">
        <f>C150+C151</f>
        <v>0</v>
      </c>
      <c r="D149" s="130">
        <f>D150+D151</f>
        <v>0</v>
      </c>
      <c r="E149" s="130">
        <f>E150+E151</f>
        <v>0</v>
      </c>
      <c r="F149" s="130">
        <f>F150+F151</f>
        <v>0</v>
      </c>
      <c r="G149" s="190"/>
      <c r="H149" s="129">
        <f>H150+H151</f>
        <v>0</v>
      </c>
      <c r="I149" s="129">
        <f>I150+I151</f>
        <v>0</v>
      </c>
    </row>
    <row r="150" spans="1:9" ht="13.5" hidden="1" thickBot="1">
      <c r="A150" s="134">
        <v>4211</v>
      </c>
      <c r="B150" s="144" t="s">
        <v>104</v>
      </c>
      <c r="C150" s="119">
        <v>0</v>
      </c>
      <c r="D150" s="126">
        <v>0</v>
      </c>
      <c r="E150" s="125">
        <f>C150-D150-F150-G150-H150-I150</f>
        <v>0</v>
      </c>
      <c r="F150" s="126">
        <v>0</v>
      </c>
      <c r="G150" s="185"/>
      <c r="H150" s="120">
        <v>0</v>
      </c>
      <c r="I150" s="120">
        <v>0</v>
      </c>
    </row>
    <row r="151" spans="1:9" ht="13.5" hidden="1" thickBot="1">
      <c r="A151" s="134">
        <v>4213</v>
      </c>
      <c r="B151" s="144" t="s">
        <v>105</v>
      </c>
      <c r="C151" s="126">
        <v>0</v>
      </c>
      <c r="D151" s="126">
        <v>0</v>
      </c>
      <c r="E151" s="125">
        <f>C151-D151-F151-G151-H151-I151</f>
        <v>0</v>
      </c>
      <c r="F151" s="126">
        <v>0</v>
      </c>
      <c r="G151" s="185"/>
      <c r="H151" s="120">
        <v>0</v>
      </c>
      <c r="I151" s="120">
        <v>0</v>
      </c>
    </row>
    <row r="152" spans="1:9" ht="13.5" thickBot="1">
      <c r="A152" s="133">
        <v>422</v>
      </c>
      <c r="B152" s="155" t="s">
        <v>106</v>
      </c>
      <c r="C152" s="130">
        <f aca="true" t="shared" si="54" ref="C152:I152">SUM(C153:C158)</f>
        <v>47203</v>
      </c>
      <c r="D152" s="130">
        <f t="shared" si="54"/>
        <v>0</v>
      </c>
      <c r="E152" s="130">
        <f t="shared" si="54"/>
        <v>0</v>
      </c>
      <c r="F152" s="130">
        <f t="shared" si="54"/>
        <v>0</v>
      </c>
      <c r="G152" s="190">
        <f t="shared" si="54"/>
        <v>47203</v>
      </c>
      <c r="H152" s="129">
        <f t="shared" si="54"/>
        <v>0</v>
      </c>
      <c r="I152" s="129">
        <f t="shared" si="54"/>
        <v>0</v>
      </c>
    </row>
    <row r="153" spans="1:9" ht="13.5" hidden="1" thickBot="1">
      <c r="A153" s="134">
        <v>4221</v>
      </c>
      <c r="B153" s="135" t="s">
        <v>107</v>
      </c>
      <c r="C153" s="140">
        <v>47203</v>
      </c>
      <c r="D153" s="126"/>
      <c r="E153" s="125">
        <f aca="true" t="shared" si="55" ref="E153:E162">C153-D153-F153-G153-H153-I153</f>
        <v>0</v>
      </c>
      <c r="F153" s="126">
        <v>0</v>
      </c>
      <c r="G153" s="185">
        <v>47203</v>
      </c>
      <c r="H153" s="120"/>
      <c r="I153" s="120">
        <v>0</v>
      </c>
    </row>
    <row r="154" spans="1:9" ht="13.5" hidden="1" thickBot="1">
      <c r="A154" s="134">
        <v>4222</v>
      </c>
      <c r="B154" s="135" t="s">
        <v>108</v>
      </c>
      <c r="C154" s="140"/>
      <c r="D154" s="126"/>
      <c r="E154" s="125">
        <f t="shared" si="55"/>
        <v>0</v>
      </c>
      <c r="F154" s="126">
        <v>0</v>
      </c>
      <c r="G154" s="185"/>
      <c r="H154" s="120"/>
      <c r="I154" s="120"/>
    </row>
    <row r="155" spans="1:9" ht="13.5" hidden="1" thickBot="1">
      <c r="A155" s="134">
        <v>4223</v>
      </c>
      <c r="B155" s="135" t="s">
        <v>109</v>
      </c>
      <c r="C155" s="126"/>
      <c r="D155" s="126"/>
      <c r="E155" s="125">
        <f t="shared" si="55"/>
        <v>0</v>
      </c>
      <c r="F155" s="126">
        <v>0</v>
      </c>
      <c r="G155" s="185"/>
      <c r="H155" s="120"/>
      <c r="I155" s="120">
        <v>0</v>
      </c>
    </row>
    <row r="156" spans="1:9" ht="13.5" hidden="1" thickBot="1">
      <c r="A156" s="134">
        <v>4224</v>
      </c>
      <c r="B156" s="135" t="s">
        <v>110</v>
      </c>
      <c r="C156" s="119"/>
      <c r="D156" s="125"/>
      <c r="E156" s="125">
        <f t="shared" si="55"/>
        <v>0</v>
      </c>
      <c r="F156" s="126">
        <v>0</v>
      </c>
      <c r="G156" s="185">
        <v>0</v>
      </c>
      <c r="H156" s="120"/>
      <c r="I156" s="120">
        <v>0</v>
      </c>
    </row>
    <row r="157" spans="1:9" ht="13.5" hidden="1" thickBot="1">
      <c r="A157" s="134">
        <v>4225</v>
      </c>
      <c r="B157" s="135" t="s">
        <v>111</v>
      </c>
      <c r="C157" s="125">
        <v>0</v>
      </c>
      <c r="D157" s="126">
        <v>0</v>
      </c>
      <c r="E157" s="125">
        <f t="shared" si="55"/>
        <v>0</v>
      </c>
      <c r="F157" s="126">
        <v>0</v>
      </c>
      <c r="G157" s="185"/>
      <c r="H157" s="120"/>
      <c r="I157" s="120">
        <v>0</v>
      </c>
    </row>
    <row r="158" spans="1:9" ht="13.5" hidden="1" thickBot="1">
      <c r="A158" s="134">
        <v>4227</v>
      </c>
      <c r="B158" s="135" t="s">
        <v>112</v>
      </c>
      <c r="C158" s="125">
        <v>0</v>
      </c>
      <c r="D158" s="126">
        <v>0</v>
      </c>
      <c r="E158" s="125">
        <f t="shared" si="55"/>
        <v>0</v>
      </c>
      <c r="F158" s="126">
        <v>0</v>
      </c>
      <c r="G158" s="185"/>
      <c r="H158" s="120">
        <v>0</v>
      </c>
      <c r="I158" s="120">
        <v>0</v>
      </c>
    </row>
    <row r="159" spans="1:9" ht="13.5" thickBot="1">
      <c r="A159" s="133">
        <v>423</v>
      </c>
      <c r="B159" s="157" t="s">
        <v>47</v>
      </c>
      <c r="C159" s="124">
        <f aca="true" t="shared" si="56" ref="C159:I159">C160</f>
        <v>0</v>
      </c>
      <c r="D159" s="124">
        <f t="shared" si="56"/>
        <v>0</v>
      </c>
      <c r="E159" s="124">
        <f t="shared" si="56"/>
        <v>0</v>
      </c>
      <c r="F159" s="124">
        <f t="shared" si="56"/>
        <v>0</v>
      </c>
      <c r="G159" s="189">
        <f t="shared" si="56"/>
        <v>0</v>
      </c>
      <c r="H159" s="123">
        <f t="shared" si="56"/>
        <v>0</v>
      </c>
      <c r="I159" s="123">
        <f t="shared" si="56"/>
        <v>0</v>
      </c>
    </row>
    <row r="160" spans="1:9" ht="13.5" hidden="1" thickBot="1">
      <c r="A160" s="134">
        <v>4231</v>
      </c>
      <c r="B160" s="135" t="s">
        <v>113</v>
      </c>
      <c r="C160" s="162">
        <v>0</v>
      </c>
      <c r="D160" s="126">
        <v>0</v>
      </c>
      <c r="E160" s="125">
        <f t="shared" si="55"/>
        <v>0</v>
      </c>
      <c r="F160" s="126">
        <v>0</v>
      </c>
      <c r="G160" s="185"/>
      <c r="H160" s="120">
        <v>0</v>
      </c>
      <c r="I160" s="136">
        <v>0</v>
      </c>
    </row>
    <row r="161" spans="1:9" ht="13.5" thickBot="1">
      <c r="A161" s="133">
        <v>426</v>
      </c>
      <c r="B161" s="157" t="s">
        <v>114</v>
      </c>
      <c r="C161" s="130">
        <f aca="true" t="shared" si="57" ref="C161:I161">C162</f>
        <v>0</v>
      </c>
      <c r="D161" s="130">
        <f t="shared" si="57"/>
        <v>0</v>
      </c>
      <c r="E161" s="130">
        <f t="shared" si="57"/>
        <v>0</v>
      </c>
      <c r="F161" s="130">
        <f t="shared" si="57"/>
        <v>0</v>
      </c>
      <c r="G161" s="190">
        <f t="shared" si="57"/>
        <v>0</v>
      </c>
      <c r="H161" s="129">
        <f t="shared" si="57"/>
        <v>0</v>
      </c>
      <c r="I161" s="129">
        <f t="shared" si="57"/>
        <v>0</v>
      </c>
    </row>
    <row r="162" spans="1:9" ht="13.5" hidden="1" thickBot="1">
      <c r="A162" s="134">
        <v>4262</v>
      </c>
      <c r="B162" s="163" t="s">
        <v>115</v>
      </c>
      <c r="C162" s="119">
        <v>0</v>
      </c>
      <c r="D162" s="126">
        <v>0</v>
      </c>
      <c r="E162" s="125">
        <f t="shared" si="55"/>
        <v>0</v>
      </c>
      <c r="F162" s="126">
        <v>0</v>
      </c>
      <c r="G162" s="185">
        <v>0</v>
      </c>
      <c r="H162" s="120">
        <v>0</v>
      </c>
      <c r="I162" s="120">
        <v>0</v>
      </c>
    </row>
    <row r="163" spans="1:9" ht="24" thickBot="1">
      <c r="A163" s="133">
        <v>45</v>
      </c>
      <c r="B163" s="132" t="s">
        <v>116</v>
      </c>
      <c r="C163" s="130">
        <f>C164</f>
        <v>0</v>
      </c>
      <c r="D163" s="130">
        <f aca="true" t="shared" si="58" ref="D163:G164">D164</f>
        <v>0</v>
      </c>
      <c r="E163" s="130">
        <f t="shared" si="58"/>
        <v>0</v>
      </c>
      <c r="F163" s="130">
        <f t="shared" si="58"/>
        <v>0</v>
      </c>
      <c r="G163" s="190">
        <f t="shared" si="58"/>
        <v>0</v>
      </c>
      <c r="H163" s="129">
        <f>H164</f>
        <v>0</v>
      </c>
      <c r="I163" s="129">
        <f>I164</f>
        <v>0</v>
      </c>
    </row>
    <row r="164" spans="1:9" ht="13.5" thickBot="1">
      <c r="A164" s="133">
        <v>453</v>
      </c>
      <c r="B164" s="135" t="s">
        <v>117</v>
      </c>
      <c r="C164" s="130">
        <f>C165</f>
        <v>0</v>
      </c>
      <c r="D164" s="130">
        <f t="shared" si="58"/>
        <v>0</v>
      </c>
      <c r="E164" s="130">
        <f t="shared" si="58"/>
        <v>0</v>
      </c>
      <c r="F164" s="130">
        <f t="shared" si="58"/>
        <v>0</v>
      </c>
      <c r="G164" s="190">
        <f t="shared" si="58"/>
        <v>0</v>
      </c>
      <c r="H164" s="129">
        <f>H165</f>
        <v>0</v>
      </c>
      <c r="I164" s="129">
        <f>I165</f>
        <v>0</v>
      </c>
    </row>
    <row r="165" spans="1:9" ht="13.5" hidden="1" thickBot="1">
      <c r="A165" s="134">
        <v>4531</v>
      </c>
      <c r="B165" s="135" t="s">
        <v>117</v>
      </c>
      <c r="C165" s="145">
        <v>0</v>
      </c>
      <c r="D165" s="126">
        <v>0</v>
      </c>
      <c r="E165" s="125">
        <f>C165-D165-F165-G165-H165-I165</f>
        <v>0</v>
      </c>
      <c r="F165" s="126">
        <v>0</v>
      </c>
      <c r="G165" s="185"/>
      <c r="H165" s="120">
        <v>0</v>
      </c>
      <c r="I165" s="120">
        <v>0</v>
      </c>
    </row>
    <row r="166" spans="1:9" ht="13.5" thickBot="1">
      <c r="A166" s="133" t="s">
        <v>48</v>
      </c>
      <c r="B166" s="164" t="s">
        <v>118</v>
      </c>
      <c r="C166" s="121">
        <f aca="true" t="shared" si="59" ref="C166:I166">C90+C143</f>
        <v>310000</v>
      </c>
      <c r="D166" s="121">
        <f t="shared" si="59"/>
        <v>0</v>
      </c>
      <c r="E166" s="121">
        <f t="shared" si="59"/>
        <v>0</v>
      </c>
      <c r="F166" s="121">
        <f t="shared" si="59"/>
        <v>0</v>
      </c>
      <c r="G166" s="188">
        <f t="shared" si="59"/>
        <v>310000</v>
      </c>
      <c r="H166" s="122">
        <f t="shared" si="59"/>
        <v>0</v>
      </c>
      <c r="I166" s="122">
        <f t="shared" si="59"/>
        <v>0</v>
      </c>
    </row>
    <row r="167" spans="1:9" ht="13.5" thickBot="1">
      <c r="A167" s="133"/>
      <c r="B167" s="144"/>
      <c r="C167" s="145"/>
      <c r="D167" s="126"/>
      <c r="E167" s="126"/>
      <c r="F167" s="126">
        <v>0</v>
      </c>
      <c r="G167" s="126"/>
      <c r="H167" s="120"/>
      <c r="I167" s="120"/>
    </row>
    <row r="169" spans="1:2" ht="15">
      <c r="A169" s="62" t="s">
        <v>125</v>
      </c>
      <c r="B169" s="48" t="s">
        <v>128</v>
      </c>
    </row>
    <row r="170" spans="1:9" ht="61.5" thickBot="1">
      <c r="A170" s="4" t="s">
        <v>19</v>
      </c>
      <c r="B170" s="85" t="s">
        <v>20</v>
      </c>
      <c r="C170" s="4" t="s">
        <v>33</v>
      </c>
      <c r="D170" s="205" t="s">
        <v>10</v>
      </c>
      <c r="E170" s="205" t="s">
        <v>11</v>
      </c>
      <c r="F170" s="205" t="s">
        <v>12</v>
      </c>
      <c r="G170" s="206" t="s">
        <v>13</v>
      </c>
      <c r="H170" s="205" t="s">
        <v>21</v>
      </c>
      <c r="I170" s="207" t="s">
        <v>15</v>
      </c>
    </row>
    <row r="171" spans="1:9" ht="13.5" thickBot="1">
      <c r="A171" s="131">
        <v>3</v>
      </c>
      <c r="B171" s="132" t="s">
        <v>45</v>
      </c>
      <c r="C171" s="196">
        <f>C172+C182+C213+C217</f>
        <v>117214.84</v>
      </c>
      <c r="D171" s="208"/>
      <c r="E171" s="208"/>
      <c r="F171" s="208"/>
      <c r="G171" s="209">
        <f>G172+G182+G213+G217</f>
        <v>117214.84</v>
      </c>
      <c r="H171" s="208"/>
      <c r="I171" s="208"/>
    </row>
    <row r="172" spans="1:9" ht="13.5" thickBot="1">
      <c r="A172" s="133">
        <v>31</v>
      </c>
      <c r="B172" s="132" t="s">
        <v>49</v>
      </c>
      <c r="C172" s="197">
        <f>C173+C177+C180</f>
        <v>72807.84</v>
      </c>
      <c r="D172" s="208"/>
      <c r="E172" s="208"/>
      <c r="F172" s="208"/>
      <c r="G172" s="210">
        <f>G173+G177+G180</f>
        <v>72807.84</v>
      </c>
      <c r="H172" s="208"/>
      <c r="I172" s="208"/>
    </row>
    <row r="173" spans="1:9" ht="13.5" thickBot="1">
      <c r="A173" s="133">
        <v>311</v>
      </c>
      <c r="B173" s="132" t="s">
        <v>50</v>
      </c>
      <c r="C173" s="197">
        <f>SUM(C174:C176)</f>
        <v>62496</v>
      </c>
      <c r="D173" s="208"/>
      <c r="E173" s="208"/>
      <c r="F173" s="208"/>
      <c r="G173" s="210">
        <f>SUM(G174:G176)</f>
        <v>62496</v>
      </c>
      <c r="H173" s="208"/>
      <c r="I173" s="208"/>
    </row>
    <row r="174" spans="1:9" ht="14.25" hidden="1" thickBot="1">
      <c r="A174" s="134">
        <v>3111</v>
      </c>
      <c r="B174" s="135" t="s">
        <v>51</v>
      </c>
      <c r="C174" s="198">
        <v>62496</v>
      </c>
      <c r="D174" s="208"/>
      <c r="E174" s="208"/>
      <c r="F174" s="208"/>
      <c r="G174" s="211">
        <v>62496</v>
      </c>
      <c r="H174" s="208"/>
      <c r="I174" s="208"/>
    </row>
    <row r="175" spans="1:9" ht="14.25" hidden="1" thickBot="1">
      <c r="A175" s="134">
        <v>3113</v>
      </c>
      <c r="B175" s="135" t="s">
        <v>52</v>
      </c>
      <c r="C175" s="199"/>
      <c r="D175" s="208"/>
      <c r="E175" s="208"/>
      <c r="F175" s="208"/>
      <c r="G175" s="183"/>
      <c r="H175" s="208"/>
      <c r="I175" s="208"/>
    </row>
    <row r="176" spans="1:9" ht="14.25" hidden="1" thickBot="1">
      <c r="A176" s="137">
        <v>3114</v>
      </c>
      <c r="B176" s="138" t="s">
        <v>53</v>
      </c>
      <c r="C176" s="199"/>
      <c r="D176" s="208"/>
      <c r="E176" s="208"/>
      <c r="F176" s="208"/>
      <c r="G176" s="183"/>
      <c r="H176" s="208"/>
      <c r="I176" s="208"/>
    </row>
    <row r="177" spans="1:9" ht="13.5" thickBot="1">
      <c r="A177" s="133">
        <v>313</v>
      </c>
      <c r="B177" s="139" t="s">
        <v>54</v>
      </c>
      <c r="C177" s="200">
        <f>C178+C179</f>
        <v>10311.84</v>
      </c>
      <c r="D177" s="208"/>
      <c r="E177" s="208"/>
      <c r="F177" s="208"/>
      <c r="G177" s="212">
        <f>G178+G179</f>
        <v>10311.84</v>
      </c>
      <c r="H177" s="208"/>
      <c r="I177" s="208"/>
    </row>
    <row r="178" spans="1:9" ht="14.25" hidden="1" thickBot="1">
      <c r="A178" s="134">
        <v>3132</v>
      </c>
      <c r="B178" s="135" t="s">
        <v>55</v>
      </c>
      <c r="C178" s="201">
        <f>C173*16.5/100</f>
        <v>10311.84</v>
      </c>
      <c r="D178" s="208"/>
      <c r="E178" s="208"/>
      <c r="F178" s="208"/>
      <c r="G178" s="213">
        <f>G173*16.5/100</f>
        <v>10311.84</v>
      </c>
      <c r="H178" s="208"/>
      <c r="I178" s="208"/>
    </row>
    <row r="179" spans="1:9" ht="13.5" thickBot="1">
      <c r="A179" s="134"/>
      <c r="B179" s="135"/>
      <c r="C179" s="202"/>
      <c r="D179" s="208"/>
      <c r="E179" s="208"/>
      <c r="F179" s="208"/>
      <c r="G179" s="214"/>
      <c r="H179" s="208"/>
      <c r="I179" s="208"/>
    </row>
    <row r="180" spans="1:9" ht="13.5" thickBot="1">
      <c r="A180" s="133">
        <v>312</v>
      </c>
      <c r="B180" s="142" t="s">
        <v>56</v>
      </c>
      <c r="C180" s="196">
        <f>SUM(C181)</f>
        <v>0</v>
      </c>
      <c r="D180" s="208"/>
      <c r="E180" s="208"/>
      <c r="F180" s="208"/>
      <c r="G180" s="209">
        <f>SUM(G181)</f>
        <v>0</v>
      </c>
      <c r="H180" s="208"/>
      <c r="I180" s="208"/>
    </row>
    <row r="181" spans="1:9" ht="21" hidden="1" thickBot="1">
      <c r="A181" s="143">
        <v>3121</v>
      </c>
      <c r="B181" s="144" t="s">
        <v>57</v>
      </c>
      <c r="C181" s="199"/>
      <c r="D181" s="208"/>
      <c r="E181" s="208"/>
      <c r="F181" s="208"/>
      <c r="G181" s="183"/>
      <c r="H181" s="208"/>
      <c r="I181" s="208"/>
    </row>
    <row r="182" spans="1:9" ht="13.5" thickBot="1">
      <c r="A182" s="133">
        <v>32</v>
      </c>
      <c r="B182" s="132" t="s">
        <v>58</v>
      </c>
      <c r="C182" s="197">
        <f>C183+C187+C194+C206+C204</f>
        <v>44407</v>
      </c>
      <c r="D182" s="208"/>
      <c r="E182" s="208"/>
      <c r="F182" s="208"/>
      <c r="G182" s="210">
        <f>G183+G187+G194+G206+G204</f>
        <v>44407</v>
      </c>
      <c r="H182" s="208"/>
      <c r="I182" s="208"/>
    </row>
    <row r="183" spans="1:9" ht="13.5" thickBot="1">
      <c r="A183" s="133">
        <v>321</v>
      </c>
      <c r="B183" s="132" t="s">
        <v>59</v>
      </c>
      <c r="C183" s="196">
        <f>SUM(C184:C186)</f>
        <v>0</v>
      </c>
      <c r="D183" s="208"/>
      <c r="E183" s="208"/>
      <c r="F183" s="208"/>
      <c r="G183" s="209">
        <f>SUM(G184:G186)</f>
        <v>0</v>
      </c>
      <c r="H183" s="208"/>
      <c r="I183" s="208"/>
    </row>
    <row r="184" spans="1:9" ht="14.25" hidden="1" thickBot="1">
      <c r="A184" s="134">
        <v>3211</v>
      </c>
      <c r="B184" s="135" t="s">
        <v>60</v>
      </c>
      <c r="C184" s="199"/>
      <c r="D184" s="208"/>
      <c r="E184" s="208"/>
      <c r="F184" s="208"/>
      <c r="G184" s="183"/>
      <c r="H184" s="208"/>
      <c r="I184" s="208"/>
    </row>
    <row r="185" spans="1:9" ht="14.25" hidden="1" thickBot="1">
      <c r="A185" s="134">
        <v>3212</v>
      </c>
      <c r="B185" s="135" t="s">
        <v>61</v>
      </c>
      <c r="C185" s="199"/>
      <c r="D185" s="208"/>
      <c r="E185" s="208"/>
      <c r="F185" s="208"/>
      <c r="G185" s="183"/>
      <c r="H185" s="208"/>
      <c r="I185" s="208"/>
    </row>
    <row r="186" spans="1:9" ht="14.25" hidden="1" thickBot="1">
      <c r="A186" s="134">
        <v>3213</v>
      </c>
      <c r="B186" s="135" t="s">
        <v>62</v>
      </c>
      <c r="C186" s="199"/>
      <c r="D186" s="208"/>
      <c r="E186" s="208"/>
      <c r="F186" s="208"/>
      <c r="G186" s="183"/>
      <c r="H186" s="208"/>
      <c r="I186" s="208"/>
    </row>
    <row r="187" spans="1:9" ht="13.5" thickBot="1">
      <c r="A187" s="133">
        <v>322</v>
      </c>
      <c r="B187" s="132" t="s">
        <v>63</v>
      </c>
      <c r="C187" s="196">
        <f>SUM(C188:C193)</f>
        <v>4407</v>
      </c>
      <c r="D187" s="208"/>
      <c r="E187" s="208"/>
      <c r="F187" s="208"/>
      <c r="G187" s="209">
        <f>SUM(G188:G193)</f>
        <v>4407</v>
      </c>
      <c r="H187" s="208"/>
      <c r="I187" s="208"/>
    </row>
    <row r="188" spans="1:9" ht="15" hidden="1" thickBot="1">
      <c r="A188" s="134">
        <v>3221</v>
      </c>
      <c r="B188" s="135" t="s">
        <v>64</v>
      </c>
      <c r="C188" s="203">
        <v>4407</v>
      </c>
      <c r="D188" s="208"/>
      <c r="E188" s="208"/>
      <c r="F188" s="208"/>
      <c r="G188" s="215">
        <v>4407</v>
      </c>
      <c r="H188" s="208"/>
      <c r="I188" s="208"/>
    </row>
    <row r="189" spans="1:9" ht="15" hidden="1" thickBot="1">
      <c r="A189" s="134">
        <v>3222</v>
      </c>
      <c r="B189" s="135" t="s">
        <v>65</v>
      </c>
      <c r="C189" s="203">
        <v>0</v>
      </c>
      <c r="D189" s="208"/>
      <c r="E189" s="208"/>
      <c r="F189" s="208"/>
      <c r="G189" s="215">
        <v>0</v>
      </c>
      <c r="H189" s="208"/>
      <c r="I189" s="208"/>
    </row>
    <row r="190" spans="1:9" ht="13.5" hidden="1" thickBot="1">
      <c r="A190" s="134">
        <v>3223</v>
      </c>
      <c r="B190" s="135" t="s">
        <v>66</v>
      </c>
      <c r="C190" s="204"/>
      <c r="D190" s="208"/>
      <c r="E190" s="208"/>
      <c r="F190" s="208"/>
      <c r="G190" s="216"/>
      <c r="H190" s="208"/>
      <c r="I190" s="208"/>
    </row>
    <row r="191" spans="1:9" ht="13.5" hidden="1" thickBot="1">
      <c r="A191" s="134">
        <v>3224</v>
      </c>
      <c r="B191" s="135" t="s">
        <v>67</v>
      </c>
      <c r="C191" s="204"/>
      <c r="D191" s="208"/>
      <c r="E191" s="208"/>
      <c r="F191" s="208"/>
      <c r="G191" s="216"/>
      <c r="H191" s="208"/>
      <c r="I191" s="208"/>
    </row>
    <row r="192" spans="1:9" ht="13.5" hidden="1" thickBot="1">
      <c r="A192" s="134">
        <v>3225</v>
      </c>
      <c r="B192" s="135" t="s">
        <v>126</v>
      </c>
      <c r="C192" s="204"/>
      <c r="D192" s="208"/>
      <c r="E192" s="208"/>
      <c r="F192" s="208"/>
      <c r="G192" s="216"/>
      <c r="H192" s="208"/>
      <c r="I192" s="208"/>
    </row>
    <row r="193" spans="1:9" ht="14.25" hidden="1" thickBot="1">
      <c r="A193" s="134">
        <v>3227</v>
      </c>
      <c r="B193" s="135" t="s">
        <v>69</v>
      </c>
      <c r="C193" s="199"/>
      <c r="D193" s="208"/>
      <c r="E193" s="208"/>
      <c r="F193" s="208"/>
      <c r="G193" s="183"/>
      <c r="H193" s="208"/>
      <c r="I193" s="208"/>
    </row>
    <row r="194" spans="1:9" ht="13.5" thickBot="1">
      <c r="A194" s="133">
        <v>323</v>
      </c>
      <c r="B194" s="132" t="s">
        <v>70</v>
      </c>
      <c r="C194" s="196">
        <v>40000</v>
      </c>
      <c r="D194" s="208"/>
      <c r="E194" s="208"/>
      <c r="F194" s="208"/>
      <c r="G194" s="209">
        <v>40000</v>
      </c>
      <c r="H194" s="208"/>
      <c r="I194" s="208"/>
    </row>
    <row r="195" spans="1:9" ht="14.25" hidden="1" thickBot="1">
      <c r="A195" s="134">
        <v>3231</v>
      </c>
      <c r="B195" s="135" t="s">
        <v>71</v>
      </c>
      <c r="C195" s="199"/>
      <c r="D195" s="208"/>
      <c r="E195" s="208"/>
      <c r="F195" s="208"/>
      <c r="G195" s="183"/>
      <c r="H195" s="208"/>
      <c r="I195" s="208"/>
    </row>
    <row r="196" spans="1:9" ht="14.25" hidden="1" thickBot="1">
      <c r="A196" s="134">
        <v>3232</v>
      </c>
      <c r="B196" s="135" t="s">
        <v>72</v>
      </c>
      <c r="C196" s="199"/>
      <c r="D196" s="208"/>
      <c r="E196" s="208"/>
      <c r="F196" s="208"/>
      <c r="G196" s="183"/>
      <c r="H196" s="208"/>
      <c r="I196" s="208"/>
    </row>
    <row r="197" spans="1:9" ht="14.25" hidden="1" thickBot="1">
      <c r="A197" s="134">
        <v>3233</v>
      </c>
      <c r="B197" s="135" t="s">
        <v>73</v>
      </c>
      <c r="C197" s="199">
        <v>0</v>
      </c>
      <c r="D197" s="208"/>
      <c r="E197" s="208"/>
      <c r="F197" s="208"/>
      <c r="G197" s="183">
        <v>0</v>
      </c>
      <c r="H197" s="208"/>
      <c r="I197" s="208"/>
    </row>
    <row r="198" spans="1:9" ht="14.25" hidden="1" thickBot="1">
      <c r="A198" s="134">
        <v>3234</v>
      </c>
      <c r="B198" s="135" t="s">
        <v>74</v>
      </c>
      <c r="C198" s="199"/>
      <c r="D198" s="208"/>
      <c r="E198" s="208"/>
      <c r="F198" s="208"/>
      <c r="G198" s="183"/>
      <c r="H198" s="208"/>
      <c r="I198" s="208"/>
    </row>
    <row r="199" spans="1:9" ht="14.25" hidden="1" thickBot="1">
      <c r="A199" s="134">
        <v>3235</v>
      </c>
      <c r="B199" s="135" t="s">
        <v>75</v>
      </c>
      <c r="C199" s="199"/>
      <c r="D199" s="208"/>
      <c r="E199" s="208"/>
      <c r="F199" s="208"/>
      <c r="G199" s="183"/>
      <c r="H199" s="208"/>
      <c r="I199" s="208"/>
    </row>
    <row r="200" spans="1:9" ht="14.25" hidden="1" thickBot="1">
      <c r="A200" s="134">
        <v>3236</v>
      </c>
      <c r="B200" s="135" t="s">
        <v>76</v>
      </c>
      <c r="C200" s="199"/>
      <c r="D200" s="208"/>
      <c r="E200" s="208"/>
      <c r="F200" s="208"/>
      <c r="G200" s="183"/>
      <c r="H200" s="208"/>
      <c r="I200" s="208"/>
    </row>
    <row r="201" spans="1:9" ht="14.25" hidden="1" thickBot="1">
      <c r="A201" s="134">
        <v>3237</v>
      </c>
      <c r="B201" s="135" t="s">
        <v>77</v>
      </c>
      <c r="C201" s="199">
        <v>40000</v>
      </c>
      <c r="D201" s="208"/>
      <c r="E201" s="208"/>
      <c r="F201" s="208"/>
      <c r="G201" s="183">
        <v>40000</v>
      </c>
      <c r="H201" s="208"/>
      <c r="I201" s="208"/>
    </row>
    <row r="202" spans="1:9" ht="13.5" thickBot="1">
      <c r="A202" s="133">
        <v>3</v>
      </c>
      <c r="B202" s="164" t="s">
        <v>118</v>
      </c>
      <c r="C202" s="121">
        <v>117215</v>
      </c>
      <c r="D202" s="121">
        <f aca="true" t="shared" si="60" ref="D202:I202">D126+D179</f>
        <v>0</v>
      </c>
      <c r="E202" s="121">
        <f t="shared" si="60"/>
        <v>0</v>
      </c>
      <c r="F202" s="121">
        <f t="shared" si="60"/>
        <v>0</v>
      </c>
      <c r="G202" s="188">
        <v>117215</v>
      </c>
      <c r="H202" s="122">
        <f t="shared" si="60"/>
        <v>0</v>
      </c>
      <c r="I202" s="122">
        <f t="shared" si="60"/>
        <v>0</v>
      </c>
    </row>
  </sheetData>
  <sheetProtection/>
  <mergeCells count="5">
    <mergeCell ref="A1:I1"/>
    <mergeCell ref="B7:E7"/>
    <mergeCell ref="B6:E6"/>
    <mergeCell ref="B5:E5"/>
    <mergeCell ref="B88:G88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PC</cp:lastModifiedBy>
  <cp:lastPrinted>2022-01-13T14:34:01Z</cp:lastPrinted>
  <dcterms:created xsi:type="dcterms:W3CDTF">2013-09-11T11:00:21Z</dcterms:created>
  <dcterms:modified xsi:type="dcterms:W3CDTF">2022-01-13T15:19:21Z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