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Documents\FINANCIJSKI PLAN\FIN.PLAN 25\UV\"/>
    </mc:Choice>
  </mc:AlternateContent>
  <bookViews>
    <workbookView xWindow="0" yWindow="0" windowWidth="28800" windowHeight="12300" firstSheet="3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definedNames>
    <definedName name="_xlnm.Print_Area" localSheetId="1">' Račun prihoda i rashoda'!$A$1:$H$38</definedName>
    <definedName name="_xlnm.Print_Area" localSheetId="6">'POSEBNI DIO'!$A$1:$I$99</definedName>
    <definedName name="_xlnm.Print_Area" localSheetId="2">'Prihodi i rashodi po izvorima'!$A$1:$I$68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3" i="7" l="1"/>
  <c r="L56" i="7"/>
  <c r="I66" i="8" l="1"/>
  <c r="H66" i="8"/>
  <c r="G66" i="8"/>
  <c r="F66" i="8"/>
  <c r="E66" i="8"/>
  <c r="I63" i="8"/>
  <c r="H63" i="8"/>
  <c r="G63" i="8"/>
  <c r="F63" i="8"/>
  <c r="E63" i="8"/>
  <c r="I57" i="8"/>
  <c r="H57" i="8"/>
  <c r="G57" i="8"/>
  <c r="F57" i="8"/>
  <c r="E57" i="8"/>
  <c r="I50" i="8"/>
  <c r="H50" i="8"/>
  <c r="G50" i="8"/>
  <c r="F50" i="8"/>
  <c r="E50" i="8"/>
  <c r="I44" i="8"/>
  <c r="H44" i="8"/>
  <c r="G44" i="8"/>
  <c r="F44" i="8"/>
  <c r="E44" i="8"/>
  <c r="I38" i="8"/>
  <c r="H38" i="8"/>
  <c r="G38" i="8"/>
  <c r="F38" i="8"/>
  <c r="E38" i="8"/>
  <c r="I34" i="8"/>
  <c r="H34" i="8"/>
  <c r="G34" i="8"/>
  <c r="F34" i="8"/>
  <c r="E34" i="8"/>
  <c r="I33" i="8"/>
  <c r="H33" i="8"/>
  <c r="G33" i="8"/>
  <c r="F33" i="8"/>
  <c r="E33" i="8"/>
  <c r="I28" i="8"/>
  <c r="H28" i="8"/>
  <c r="G28" i="8"/>
  <c r="F28" i="8"/>
  <c r="E28" i="8"/>
  <c r="I26" i="8"/>
  <c r="H26" i="8"/>
  <c r="G26" i="8"/>
  <c r="F26" i="8"/>
  <c r="E26" i="8"/>
  <c r="I23" i="8"/>
  <c r="H23" i="8"/>
  <c r="G23" i="8"/>
  <c r="F23" i="8"/>
  <c r="E23" i="8"/>
  <c r="I17" i="8"/>
  <c r="H17" i="8"/>
  <c r="G17" i="8"/>
  <c r="F17" i="8"/>
  <c r="E17" i="8"/>
  <c r="I13" i="8"/>
  <c r="H13" i="8"/>
  <c r="G13" i="8"/>
  <c r="F13" i="8"/>
  <c r="E13" i="8"/>
  <c r="I10" i="8"/>
  <c r="H10" i="8"/>
  <c r="G10" i="8"/>
  <c r="F10" i="8"/>
  <c r="E10" i="8"/>
  <c r="H32" i="8" l="1"/>
  <c r="E32" i="8"/>
  <c r="F32" i="8"/>
  <c r="I32" i="8"/>
  <c r="G32" i="8"/>
  <c r="I137" i="7"/>
  <c r="I136" i="7"/>
  <c r="H136" i="7"/>
  <c r="G136" i="7"/>
  <c r="I135" i="7"/>
  <c r="H135" i="7"/>
  <c r="G135" i="7"/>
  <c r="I134" i="7"/>
  <c r="I138" i="7" s="1"/>
  <c r="H134" i="7"/>
  <c r="G134" i="7"/>
  <c r="G138" i="7" s="1"/>
  <c r="I95" i="7"/>
  <c r="I94" i="7" s="1"/>
  <c r="I93" i="7" s="1"/>
  <c r="H95" i="7"/>
  <c r="H94" i="7" s="1"/>
  <c r="H93" i="7" s="1"/>
  <c r="G95" i="7"/>
  <c r="F95" i="7"/>
  <c r="E95" i="7"/>
  <c r="E94" i="7" s="1"/>
  <c r="E93" i="7" s="1"/>
  <c r="G94" i="7"/>
  <c r="F94" i="7"/>
  <c r="F93" i="7" s="1"/>
  <c r="G93" i="7"/>
  <c r="I90" i="7"/>
  <c r="H90" i="7"/>
  <c r="H137" i="7" s="1"/>
  <c r="G90" i="7"/>
  <c r="G137" i="7" s="1"/>
  <c r="F90" i="7"/>
  <c r="E90" i="7"/>
  <c r="I86" i="7"/>
  <c r="I85" i="7" s="1"/>
  <c r="I84" i="7" s="1"/>
  <c r="H86" i="7"/>
  <c r="H85" i="7" s="1"/>
  <c r="H84" i="7" s="1"/>
  <c r="G86" i="7"/>
  <c r="F86" i="7"/>
  <c r="E86" i="7"/>
  <c r="E85" i="7" s="1"/>
  <c r="E84" i="7" s="1"/>
  <c r="F85" i="7"/>
  <c r="F84" i="7" s="1"/>
  <c r="I81" i="7"/>
  <c r="H81" i="7"/>
  <c r="G81" i="7"/>
  <c r="G76" i="7" s="1"/>
  <c r="G75" i="7" s="1"/>
  <c r="F81" i="7"/>
  <c r="E81" i="7"/>
  <c r="I77" i="7"/>
  <c r="I76" i="7" s="1"/>
  <c r="I75" i="7" s="1"/>
  <c r="H77" i="7"/>
  <c r="H76" i="7" s="1"/>
  <c r="H75" i="7" s="1"/>
  <c r="G77" i="7"/>
  <c r="F77" i="7"/>
  <c r="E77" i="7"/>
  <c r="E76" i="7" s="1"/>
  <c r="E75" i="7" s="1"/>
  <c r="F76" i="7"/>
  <c r="F75" i="7" s="1"/>
  <c r="I71" i="7"/>
  <c r="H71" i="7"/>
  <c r="H70" i="7" s="1"/>
  <c r="H69" i="7" s="1"/>
  <c r="G71" i="7"/>
  <c r="G70" i="7" s="1"/>
  <c r="G69" i="7" s="1"/>
  <c r="F71" i="7"/>
  <c r="E71" i="7"/>
  <c r="I70" i="7"/>
  <c r="I69" i="7" s="1"/>
  <c r="F70" i="7"/>
  <c r="E70" i="7"/>
  <c r="E69" i="7" s="1"/>
  <c r="F69" i="7"/>
  <c r="I65" i="7"/>
  <c r="H65" i="7"/>
  <c r="G65" i="7"/>
  <c r="G64" i="7" s="1"/>
  <c r="G63" i="7" s="1"/>
  <c r="F65" i="7"/>
  <c r="F64" i="7" s="1"/>
  <c r="F63" i="7" s="1"/>
  <c r="E65" i="7"/>
  <c r="I64" i="7"/>
  <c r="H64" i="7"/>
  <c r="H63" i="7" s="1"/>
  <c r="E64" i="7"/>
  <c r="I63" i="7"/>
  <c r="E63" i="7"/>
  <c r="I58" i="7"/>
  <c r="I57" i="7" s="1"/>
  <c r="I56" i="7" s="1"/>
  <c r="H58" i="7"/>
  <c r="G58" i="7"/>
  <c r="F58" i="7"/>
  <c r="F57" i="7" s="1"/>
  <c r="F56" i="7" s="1"/>
  <c r="E58" i="7"/>
  <c r="E57" i="7" s="1"/>
  <c r="E56" i="7" s="1"/>
  <c r="H57" i="7"/>
  <c r="G57" i="7"/>
  <c r="G56" i="7" s="1"/>
  <c r="H56" i="7"/>
  <c r="I53" i="7"/>
  <c r="H53" i="7"/>
  <c r="G53" i="7"/>
  <c r="F53" i="7"/>
  <c r="E53" i="7"/>
  <c r="I51" i="7"/>
  <c r="H51" i="7"/>
  <c r="G51" i="7"/>
  <c r="F51" i="7"/>
  <c r="E51" i="7"/>
  <c r="I50" i="7"/>
  <c r="H50" i="7"/>
  <c r="G50" i="7"/>
  <c r="G49" i="7" s="1"/>
  <c r="F50" i="7"/>
  <c r="F49" i="7" s="1"/>
  <c r="E50" i="7"/>
  <c r="I49" i="7"/>
  <c r="H49" i="7"/>
  <c r="E49" i="7"/>
  <c r="I46" i="7"/>
  <c r="H46" i="7"/>
  <c r="H43" i="7" s="1"/>
  <c r="G46" i="7"/>
  <c r="F46" i="7"/>
  <c r="E46" i="7"/>
  <c r="I44" i="7"/>
  <c r="I43" i="7" s="1"/>
  <c r="H44" i="7"/>
  <c r="G44" i="7"/>
  <c r="F44" i="7"/>
  <c r="F43" i="7" s="1"/>
  <c r="E44" i="7"/>
  <c r="E43" i="7" s="1"/>
  <c r="G43" i="7"/>
  <c r="I41" i="7"/>
  <c r="H41" i="7"/>
  <c r="H40" i="7" s="1"/>
  <c r="G41" i="7"/>
  <c r="G40" i="7" s="1"/>
  <c r="F41" i="7"/>
  <c r="E41" i="7"/>
  <c r="I40" i="7"/>
  <c r="F40" i="7"/>
  <c r="E40" i="7"/>
  <c r="I38" i="7"/>
  <c r="H38" i="7"/>
  <c r="G38" i="7"/>
  <c r="E38" i="7"/>
  <c r="I35" i="7"/>
  <c r="I34" i="7" s="1"/>
  <c r="H35" i="7"/>
  <c r="G35" i="7"/>
  <c r="F35" i="7"/>
  <c r="F34" i="7" s="1"/>
  <c r="E35" i="7"/>
  <c r="E34" i="7" s="1"/>
  <c r="H34" i="7"/>
  <c r="G34" i="7"/>
  <c r="I31" i="7"/>
  <c r="H31" i="7"/>
  <c r="G31" i="7"/>
  <c r="G24" i="7" s="1"/>
  <c r="F31" i="7"/>
  <c r="E31" i="7"/>
  <c r="I25" i="7"/>
  <c r="I24" i="7" s="1"/>
  <c r="H25" i="7"/>
  <c r="H24" i="7" s="1"/>
  <c r="G25" i="7"/>
  <c r="F25" i="7"/>
  <c r="E25" i="7"/>
  <c r="E24" i="7" s="1"/>
  <c r="F24" i="7"/>
  <c r="I21" i="7"/>
  <c r="G132" i="7" s="1"/>
  <c r="H21" i="7"/>
  <c r="G21" i="7"/>
  <c r="F21" i="7"/>
  <c r="F16" i="7" s="1"/>
  <c r="E21" i="7"/>
  <c r="I17" i="7"/>
  <c r="H17" i="7"/>
  <c r="H16" i="7" s="1"/>
  <c r="G17" i="7"/>
  <c r="G16" i="7" s="1"/>
  <c r="F17" i="7"/>
  <c r="E17" i="7"/>
  <c r="I16" i="7"/>
  <c r="E16" i="7"/>
  <c r="I14" i="7"/>
  <c r="I9" i="7" s="1"/>
  <c r="I7" i="7" s="1"/>
  <c r="H14" i="7"/>
  <c r="G14" i="7"/>
  <c r="F14" i="7"/>
  <c r="E14" i="7"/>
  <c r="I10" i="7"/>
  <c r="H10" i="7"/>
  <c r="G10" i="7"/>
  <c r="G9" i="7" s="1"/>
  <c r="G7" i="7" s="1"/>
  <c r="F10" i="7"/>
  <c r="F9" i="7" s="1"/>
  <c r="E10" i="7"/>
  <c r="E9" i="7" s="1"/>
  <c r="E7" i="7" s="1"/>
  <c r="E6" i="7" s="1"/>
  <c r="H9" i="7"/>
  <c r="F11" i="5"/>
  <c r="E11" i="5"/>
  <c r="D11" i="5"/>
  <c r="C11" i="5"/>
  <c r="B11" i="5"/>
  <c r="G34" i="3"/>
  <c r="H131" i="7" l="1"/>
  <c r="F7" i="7"/>
  <c r="F6" i="7" s="1"/>
  <c r="I6" i="7"/>
  <c r="I131" i="7"/>
  <c r="H138" i="7"/>
  <c r="G6" i="7"/>
  <c r="H7" i="7"/>
  <c r="H6" i="7" s="1"/>
  <c r="G85" i="7"/>
  <c r="G84" i="7" s="1"/>
  <c r="J37" i="10"/>
  <c r="I37" i="10"/>
  <c r="H37" i="10"/>
  <c r="F37" i="10"/>
  <c r="G34" i="10" s="1"/>
  <c r="G37" i="10" s="1"/>
  <c r="J21" i="10"/>
  <c r="I21" i="10"/>
  <c r="H21" i="10"/>
  <c r="G21" i="10"/>
  <c r="F21" i="10"/>
  <c r="G14" i="10"/>
  <c r="J11" i="10"/>
  <c r="I11" i="10"/>
  <c r="H11" i="10"/>
  <c r="H14" i="10" s="1"/>
  <c r="G11" i="10"/>
  <c r="F11" i="10"/>
  <c r="J8" i="10"/>
  <c r="J14" i="10" s="1"/>
  <c r="I8" i="10"/>
  <c r="I14" i="10" s="1"/>
  <c r="H8" i="10"/>
  <c r="G8" i="10"/>
  <c r="F8" i="10"/>
  <c r="F14" i="10" s="1"/>
  <c r="G131" i="7" l="1"/>
  <c r="H22" i="10"/>
  <c r="H29" i="10"/>
  <c r="J22" i="10"/>
  <c r="J29" i="10"/>
  <c r="I22" i="10"/>
  <c r="I29" i="10"/>
  <c r="F22" i="10"/>
  <c r="F28" i="10" s="1"/>
  <c r="F29" i="10"/>
  <c r="G29" i="10"/>
  <c r="G22" i="10"/>
  <c r="G28" i="10" s="1"/>
  <c r="E17" i="3" l="1"/>
  <c r="D17" i="3"/>
  <c r="E19" i="3"/>
  <c r="D19" i="3"/>
  <c r="E10" i="3"/>
  <c r="F10" i="3"/>
  <c r="G10" i="3"/>
  <c r="H10" i="3"/>
  <c r="D10" i="3"/>
  <c r="E34" i="3"/>
  <c r="D34" i="3"/>
  <c r="E28" i="3"/>
  <c r="D28" i="3"/>
  <c r="D38" i="3" l="1"/>
  <c r="E22" i="3"/>
  <c r="E38" i="3"/>
  <c r="D22" i="3"/>
  <c r="G17" i="3" l="1"/>
  <c r="H17" i="3"/>
  <c r="G19" i="3"/>
  <c r="H19" i="3"/>
  <c r="G28" i="3"/>
  <c r="H28" i="3"/>
  <c r="H34" i="3"/>
  <c r="F34" i="3"/>
  <c r="F28" i="3"/>
  <c r="H22" i="3" l="1"/>
  <c r="G22" i="3"/>
  <c r="H38" i="3"/>
  <c r="G38" i="3"/>
  <c r="F19" i="3" l="1"/>
  <c r="F17" i="3"/>
  <c r="F38" i="3" l="1"/>
  <c r="F22" i="3"/>
</calcChain>
</file>

<file path=xl/sharedStrings.xml><?xml version="1.0" encoding="utf-8"?>
<sst xmlns="http://schemas.openxmlformats.org/spreadsheetml/2006/main" count="320" uniqueCount="153">
  <si>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</si>
  <si>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</si>
  <si>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</si>
  <si>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</si>
  <si>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</si>
  <si>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</si>
  <si>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</si>
  <si>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</si>
  <si>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</si>
  <si>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</si>
  <si>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</si>
  <si>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</si>
  <si>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</si>
  <si>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</si>
  <si>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</si>
  <si>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</si>
  <si>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</si>
  <si>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</si>
  <si>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</si>
  <si>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</si>
  <si>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</si>
  <si>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</si>
  <si>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</si>
  <si>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</si>
  <si>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</si>
  <si>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Izvor financiranja xx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</si>
  <si>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</si>
  <si>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</si>
  <si>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</si>
  <si>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</si>
  <si>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</si>
  <si>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</si>
  <si>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</si>
  <si>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</si>
  <si>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</si>
  <si>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</si>
  <si>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</si>
  <si>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</si>
  <si>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</si>
  <si>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</si>
  <si>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</si>
  <si>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</si>
  <si>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</si>
  <si>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</si>
  <si>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</si>
  <si>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</si>
  <si>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</si>
  <si>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</si>
  <si>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</si>
  <si>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</si>
  <si>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</si>
  <si>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</si>
  <si>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</si>
  <si>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</si>
  <si>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</si>
  <si>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</si>
  <si>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</si>
  <si>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</si>
  <si>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</si>
  <si>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</si>
  <si>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</si>
  <si>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</si>
  <si>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</si>
  <si>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</si>
  <si>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</si>
  <si>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</si>
  <si>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</si>
  <si>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PROGRAM 1000</t>
  </si>
  <si>
    <t>ZDRAVSTVENA ZAŠTITA STANOVNIŠTVA BRODSKO POSAVSKE ŽUPANIJE</t>
  </si>
  <si>
    <t>Aktivnost A 100001</t>
  </si>
  <si>
    <t>REDOVNA DJELATNOST</t>
  </si>
  <si>
    <t xml:space="preserve">Izvor financiranja </t>
  </si>
  <si>
    <t>Vlastiti prihodi</t>
  </si>
  <si>
    <t>Financijski rashodi</t>
  </si>
  <si>
    <t>Prihodi za posebne namjene</t>
  </si>
  <si>
    <t>pomoći</t>
  </si>
  <si>
    <t>ostali rashodi</t>
  </si>
  <si>
    <t>Rashodi za nabavu neproizvedene dugotrajne im</t>
  </si>
  <si>
    <t>Prihodi od prodaje  nefinancijske imovine i nadoknade šteta s osnova osiguranja</t>
  </si>
  <si>
    <t>Aktivnost A 100002</t>
  </si>
  <si>
    <t>MINIMALNI FINANCIJSKI STANDARDI U ZDRAVSTVU</t>
  </si>
  <si>
    <t>Opći prihodi</t>
  </si>
  <si>
    <t>Aktivnost A 100003</t>
  </si>
  <si>
    <t>Pomoći</t>
  </si>
  <si>
    <t>Projekt K100001</t>
  </si>
  <si>
    <r>
      <t>Prevencija ovisnosti i z</t>
    </r>
    <r>
      <rPr>
        <b/>
        <i/>
        <sz val="11"/>
        <color rgb="FF000000"/>
        <rFont val="Arial"/>
        <family val="2"/>
        <charset val="238"/>
      </rPr>
      <t>aštita mentalnog zdravlja u Brodsko-posavskoj županiji</t>
    </r>
  </si>
  <si>
    <t>Ostali rashodi</t>
  </si>
  <si>
    <t>Projekt K100002</t>
  </si>
  <si>
    <t>07 Zdravstvo</t>
  </si>
  <si>
    <t>074 Službe javnog zdravstva</t>
  </si>
  <si>
    <t>Izvor</t>
  </si>
  <si>
    <t>Prihodi od imovine</t>
  </si>
  <si>
    <t>Prihodi od upravnih  i administrativnih pristojbi, pristojbi po posebnim propisima</t>
  </si>
  <si>
    <t>Prihodi od prodaje proizvoda i robe te pruženih usluga i prihodi od donacija</t>
  </si>
  <si>
    <t>pomoći dane u inozemstvo i unutar općeg proračuna</t>
  </si>
  <si>
    <t>Vlastiti izvori</t>
  </si>
  <si>
    <t xml:space="preserve"> Opći prihodi i primici</t>
  </si>
  <si>
    <t>4 Prihodi za posebne namjene</t>
  </si>
  <si>
    <t>5 Pomoći</t>
  </si>
  <si>
    <t>52 Ostale pomoći</t>
  </si>
  <si>
    <t>Prihodi od prodaje ili zamjene nefinancijske imovine i naknade s naslova osiguranja</t>
  </si>
  <si>
    <t>7 Prihodi od prodaje ili zamjene nefinancijske imovine i naknade s naslova osiguranja</t>
  </si>
  <si>
    <t>6 Donacije</t>
  </si>
  <si>
    <t xml:space="preserve">      Višak prihoda iz prethodnih godina</t>
  </si>
  <si>
    <t>61 Donacije</t>
  </si>
  <si>
    <t xml:space="preserve">Rashodi za zaposlene </t>
  </si>
  <si>
    <t xml:space="preserve"> Vlastiti prihodi</t>
  </si>
  <si>
    <t>71 prihodi s naslova osiguranja</t>
  </si>
  <si>
    <t xml:space="preserve"> Prihodi za posebne namjene</t>
  </si>
  <si>
    <t xml:space="preserve"> Pomoći</t>
  </si>
  <si>
    <t xml:space="preserve"> Donacije</t>
  </si>
  <si>
    <t>Aktivnost A 100004</t>
  </si>
  <si>
    <t>Aktivnost A 100005</t>
  </si>
  <si>
    <t>Projekt K100003</t>
  </si>
  <si>
    <t>FINANCIRANJE SPECIJALIZACIJE epidemiologija 1</t>
  </si>
  <si>
    <t>FINANCIRANJE SPECIJALIZACIJE epidemiologija 2</t>
  </si>
  <si>
    <t>FINANCIRANJE SPECIJALIZACIJE MIKROBIOLOGIJA</t>
  </si>
  <si>
    <t xml:space="preserve">Unaprjeđenje suradnje Nastavnog zavoda za javno zdravstvo Brodsko-posavske županije i Klubova liječenih alkoholičara: ODLUČNO I ZAJEDNO ZA BOLJE SUTRA“ </t>
  </si>
  <si>
    <t xml:space="preserve">UTJECAJ ONEČIŠĆENJA IZ ZRAKA NA BIOMARKERE IZLOŽENOSTI I UČINKA U POPULACIJI LJUDI IZ SLAVONSKOG BRODA </t>
  </si>
  <si>
    <t>POMOĆI</t>
  </si>
  <si>
    <t>OPĆI</t>
  </si>
  <si>
    <t xml:space="preserve">Rashodi za zaposlene   </t>
  </si>
  <si>
    <t>Donacije</t>
  </si>
  <si>
    <t>FINANCIJSKI PLAN PRORAČUNSKOG KORISNIKA JEDINICE LOKALNE I PODRUČNE (REGIONALNE) SAMOUPRAVE 
ZA 2025. I PROJEKCIJA ZA 2026. I 2027. GODINU</t>
  </si>
  <si>
    <t>Izvršenje 2023.*</t>
  </si>
  <si>
    <t>Plan 2024.</t>
  </si>
  <si>
    <t>Proračun za 2025.</t>
  </si>
  <si>
    <t>Projekcija proračuna
za 2027.</t>
  </si>
  <si>
    <t>FINANCIJSKI PLAN NASTAVNOG ZAVODA ZA JAVNO ZDRAVSTVO BRODSKO POSAVSKE ŽUPANIJE 
ZA 2025. I PROJEKCIJA ZA 2026. I 2027. GODINU</t>
  </si>
  <si>
    <t>Plan za 2025.</t>
  </si>
  <si>
    <t>Projekcija 
za 2027.</t>
  </si>
  <si>
    <t>Kazne, upravne mjere i ostali prihodi</t>
  </si>
  <si>
    <t>Ukupni prihodi + višak prihoda:</t>
  </si>
  <si>
    <t>Rezultat poslovanja-preneseni višak prihoda</t>
  </si>
  <si>
    <t xml:space="preserve"> FINANACIJSKI PLAN za 2025.</t>
  </si>
  <si>
    <t>PROJEKCIJA 2026</t>
  </si>
  <si>
    <t>PROJEKCIJA 2027</t>
  </si>
  <si>
    <t>Opis</t>
  </si>
  <si>
    <t>FINANCIJSKI PLAN NASTAVNOG ZAVODA ZA JAVNO ZDRAVSTVO BRODSKO POSAVSKE ŽUPANIJE ZA 2025. GODINU</t>
  </si>
  <si>
    <t>14.11.2024.</t>
  </si>
  <si>
    <t xml:space="preserve">      Višak/manjak prihoda iz prethodnih godina</t>
  </si>
  <si>
    <t>1. REBALANS FINANCIJSKOG PLANA NASTAVNOG ZAVODA ZA JAVNO ZDRAVSTVO BRODSKO POSAVSKE ŽUPANIJE ZA 2024. GODINU</t>
  </si>
  <si>
    <t xml:space="preserve"> FINANACIJSKI PLAN 2025.</t>
  </si>
  <si>
    <r>
      <t xml:space="preserve">  31 </t>
    </r>
    <r>
      <rPr>
        <i/>
        <sz val="10"/>
        <rFont val="Arial"/>
        <family val="2"/>
        <charset val="238"/>
      </rPr>
      <t>Prihodi od imovine</t>
    </r>
  </si>
  <si>
    <t xml:space="preserve">      Vlastiti prihodi</t>
  </si>
  <si>
    <r>
      <t xml:space="preserve">     </t>
    </r>
    <r>
      <rPr>
        <i/>
        <sz val="10"/>
        <rFont val="Arial"/>
        <family val="2"/>
        <charset val="238"/>
      </rPr>
      <t>Prihodi od imovine</t>
    </r>
  </si>
  <si>
    <t xml:space="preserve">      Prihodi od upravnih i administrativnih pristojbi, pristojbi po posebnim propisima i naknada </t>
  </si>
  <si>
    <t xml:space="preserve">     Ostali prihodi za posebne namjene</t>
  </si>
  <si>
    <t xml:space="preserve">     Kazne, upravne mjere i ostali prihodi</t>
  </si>
  <si>
    <t xml:space="preserve">     71 prihodi od prodaje ili zamjene                                   nefinancijske imovine </t>
  </si>
  <si>
    <t xml:space="preserve">   Višak prihoda iz prethodnih godina</t>
  </si>
  <si>
    <t>6+7</t>
  </si>
  <si>
    <t>UKUPNO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</si>
</sst>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i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38" fillId="0" borderId="0"/>
  </cellStyleXfs>
  <cellXfs count="26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3" fontId="9" fillId="2" borderId="3" xfId="0" applyNumberFormat="1" applyFont="1" applyFill="1" applyBorder="1" applyAlignment="1">
      <alignment horizontal="right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24" fillId="2" borderId="3" xfId="0" applyNumberFormat="1" applyFont="1" applyFill="1" applyBorder="1" applyAlignment="1" applyProtection="1">
      <alignment vertical="center" wrapText="1"/>
    </xf>
    <xf numFmtId="0" fontId="2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26" fillId="2" borderId="3" xfId="0" quotePrefix="1" applyFont="1" applyFill="1" applyBorder="1" applyAlignment="1">
      <alignment horizontal="left" vertical="center" wrapText="1"/>
    </xf>
    <xf numFmtId="0" fontId="26" fillId="2" borderId="4" xfId="0" quotePrefix="1" applyFont="1" applyFill="1" applyBorder="1" applyAlignment="1">
      <alignment horizontal="left" vertical="center" wrapText="1"/>
    </xf>
    <xf numFmtId="0" fontId="24" fillId="2" borderId="4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30" fillId="2" borderId="4" xfId="0" applyNumberFormat="1" applyFont="1" applyFill="1" applyBorder="1" applyAlignment="1" applyProtection="1">
      <alignment horizontal="left" vertical="center" wrapText="1"/>
    </xf>
    <xf numFmtId="3" fontId="3" fillId="2" borderId="6" xfId="0" applyNumberFormat="1" applyFont="1" applyFill="1" applyBorder="1" applyAlignment="1">
      <alignment horizontal="right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5" borderId="0" xfId="0" applyFill="1"/>
    <xf numFmtId="4" fontId="0" fillId="0" borderId="0" xfId="0" applyNumberFormat="1"/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/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8" fillId="2" borderId="0" xfId="0" quotePrefix="1" applyFont="1" applyFill="1" applyBorder="1" applyAlignment="1">
      <alignment horizontal="left" vertical="center"/>
    </xf>
    <xf numFmtId="3" fontId="32" fillId="0" borderId="0" xfId="0" applyNumberFormat="1" applyFont="1"/>
    <xf numFmtId="0" fontId="32" fillId="0" borderId="0" xfId="0" applyFont="1"/>
    <xf numFmtId="4" fontId="9" fillId="2" borderId="3" xfId="0" applyNumberFormat="1" applyFont="1" applyFill="1" applyBorder="1" applyAlignment="1">
      <alignment horizontal="right"/>
    </xf>
    <xf numFmtId="0" fontId="0" fillId="0" borderId="3" xfId="0" applyBorder="1"/>
    <xf numFmtId="2" fontId="0" fillId="0" borderId="0" xfId="0" applyNumberFormat="1"/>
    <xf numFmtId="3" fontId="32" fillId="0" borderId="0" xfId="0" applyNumberFormat="1" applyFont="1" applyAlignment="1">
      <alignment horizontal="right"/>
    </xf>
    <xf numFmtId="3" fontId="32" fillId="2" borderId="0" xfId="0" applyNumberFormat="1" applyFont="1" applyFill="1"/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/>
    </xf>
    <xf numFmtId="0" fontId="26" fillId="2" borderId="3" xfId="0" quotePrefix="1" applyFont="1" applyFill="1" applyBorder="1" applyAlignment="1">
      <alignment horizontal="center" vertical="center"/>
    </xf>
    <xf numFmtId="0" fontId="26" fillId="2" borderId="4" xfId="0" quotePrefix="1" applyFont="1" applyFill="1" applyBorder="1" applyAlignment="1">
      <alignment horizontal="left" vertical="center"/>
    </xf>
    <xf numFmtId="0" fontId="1" fillId="2" borderId="0" xfId="0" applyFont="1" applyFill="1"/>
    <xf numFmtId="4" fontId="1" fillId="2" borderId="0" xfId="0" applyNumberFormat="1" applyFont="1" applyFill="1"/>
    <xf numFmtId="0" fontId="8" fillId="2" borderId="3" xfId="0" applyNumberFormat="1" applyFont="1" applyFill="1" applyBorder="1" applyAlignment="1" applyProtection="1">
      <alignment vertical="center" wrapText="1"/>
    </xf>
    <xf numFmtId="0" fontId="6" fillId="6" borderId="3" xfId="0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>
      <alignment horizontal="right"/>
    </xf>
    <xf numFmtId="0" fontId="0" fillId="2" borderId="0" xfId="0" applyFont="1" applyFill="1"/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5" fillId="2" borderId="4" xfId="0" applyNumberFormat="1" applyFont="1" applyFill="1" applyBorder="1" applyAlignment="1" applyProtection="1">
      <alignment horizontal="left" vertical="center" wrapText="1"/>
    </xf>
    <xf numFmtId="0" fontId="36" fillId="0" borderId="0" xfId="0" applyFont="1"/>
    <xf numFmtId="0" fontId="9" fillId="7" borderId="4" xfId="0" applyNumberFormat="1" applyFont="1" applyFill="1" applyBorder="1" applyAlignment="1" applyProtection="1">
      <alignment horizontal="left" vertical="center" wrapText="1"/>
    </xf>
    <xf numFmtId="0" fontId="28" fillId="7" borderId="0" xfId="0" applyFont="1" applyFill="1" applyAlignment="1">
      <alignment wrapText="1"/>
    </xf>
    <xf numFmtId="0" fontId="33" fillId="7" borderId="3" xfId="0" applyFont="1" applyFill="1" applyBorder="1" applyAlignment="1">
      <alignment wrapText="1"/>
    </xf>
    <xf numFmtId="0" fontId="34" fillId="7" borderId="3" xfId="0" applyFont="1" applyFill="1" applyBorder="1" applyAlignment="1">
      <alignment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37" fillId="2" borderId="3" xfId="0" applyNumberFormat="1" applyFont="1" applyFill="1" applyBorder="1" applyAlignment="1" applyProtection="1">
      <alignment horizontal="center" vertical="center" wrapText="1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3" fontId="9" fillId="2" borderId="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 applyProtection="1">
      <alignment vertical="center" wrapText="1"/>
    </xf>
    <xf numFmtId="4" fontId="0" fillId="0" borderId="3" xfId="0" applyNumberFormat="1" applyBorder="1"/>
    <xf numFmtId="4" fontId="9" fillId="2" borderId="3" xfId="0" applyNumberFormat="1" applyFont="1" applyFill="1" applyBorder="1" applyAlignment="1" applyProtection="1">
      <alignment horizontal="right" vertical="center" wrapText="1"/>
    </xf>
    <xf numFmtId="4" fontId="7" fillId="2" borderId="3" xfId="0" applyNumberFormat="1" applyFont="1" applyFill="1" applyBorder="1" applyAlignment="1" applyProtection="1">
      <alignment horizontal="right" vertical="center" wrapText="1"/>
    </xf>
    <xf numFmtId="4" fontId="7" fillId="2" borderId="2" xfId="0" applyNumberFormat="1" applyFont="1" applyFill="1" applyBorder="1" applyAlignment="1" applyProtection="1">
      <alignment horizontal="right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7" fillId="2" borderId="2" xfId="0" applyNumberFormat="1" applyFont="1" applyFill="1" applyBorder="1" applyAlignment="1">
      <alignment horizontal="right"/>
    </xf>
    <xf numFmtId="4" fontId="0" fillId="0" borderId="2" xfId="0" applyNumberFormat="1" applyBorder="1"/>
    <xf numFmtId="4" fontId="3" fillId="2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30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4" fontId="1" fillId="2" borderId="3" xfId="0" applyNumberFormat="1" applyFont="1" applyFill="1" applyBorder="1"/>
    <xf numFmtId="4" fontId="3" fillId="2" borderId="3" xfId="0" applyNumberFormat="1" applyFont="1" applyFill="1" applyBorder="1" applyAlignment="1" applyProtection="1">
      <alignment horizontal="right" wrapText="1"/>
    </xf>
    <xf numFmtId="4" fontId="26" fillId="2" borderId="3" xfId="0" applyNumberFormat="1" applyFont="1" applyFill="1" applyBorder="1" applyAlignment="1">
      <alignment horizontal="right"/>
    </xf>
    <xf numFmtId="4" fontId="27" fillId="0" borderId="3" xfId="0" applyNumberFormat="1" applyFont="1" applyBorder="1"/>
    <xf numFmtId="4" fontId="25" fillId="2" borderId="3" xfId="0" applyNumberFormat="1" applyFont="1" applyFill="1" applyBorder="1" applyAlignment="1">
      <alignment horizontal="right"/>
    </xf>
    <xf numFmtId="4" fontId="0" fillId="5" borderId="0" xfId="0" applyNumberFormat="1" applyFill="1"/>
    <xf numFmtId="4" fontId="21" fillId="2" borderId="0" xfId="0" applyNumberFormat="1" applyFont="1" applyFill="1"/>
    <xf numFmtId="4" fontId="31" fillId="5" borderId="0" xfId="0" applyNumberFormat="1" applyFont="1" applyFill="1"/>
    <xf numFmtId="4" fontId="9" fillId="2" borderId="3" xfId="0" applyNumberFormat="1" applyFont="1" applyFill="1" applyBorder="1" applyAlignment="1"/>
    <xf numFmtId="4" fontId="9" fillId="2" borderId="3" xfId="0" quotePrefix="1" applyNumberFormat="1" applyFont="1" applyFill="1" applyBorder="1" applyAlignment="1">
      <alignment vertical="center"/>
    </xf>
    <xf numFmtId="4" fontId="26" fillId="2" borderId="3" xfId="0" quotePrefix="1" applyNumberFormat="1" applyFont="1" applyFill="1" applyBorder="1" applyAlignment="1">
      <alignment vertical="center" wrapText="1"/>
    </xf>
    <xf numFmtId="4" fontId="0" fillId="2" borderId="3" xfId="0" applyNumberFormat="1" applyFill="1" applyBorder="1" applyAlignment="1">
      <alignment horizontal="right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7" fillId="2" borderId="3" xfId="0" quotePrefix="1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4" fontId="8" fillId="2" borderId="3" xfId="0" quotePrefix="1" applyNumberFormat="1" applyFont="1" applyFill="1" applyBorder="1" applyAlignment="1">
      <alignment horizontal="right" vertical="center"/>
    </xf>
    <xf numFmtId="4" fontId="9" fillId="2" borderId="3" xfId="0" quotePrefix="1" applyNumberFormat="1" applyFont="1" applyFill="1" applyBorder="1" applyAlignment="1">
      <alignment horizontal="right" vertical="center"/>
    </xf>
    <xf numFmtId="4" fontId="0" fillId="2" borderId="0" xfId="0" applyNumberFormat="1" applyFill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applyNumberFormat="1" applyFont="1" applyFill="1" applyBorder="1" applyAlignment="1" applyProtection="1">
      <alignment horizontal="right" wrapText="1"/>
    </xf>
    <xf numFmtId="0" fontId="9" fillId="2" borderId="3" xfId="0" quotePrefix="1" applyFont="1" applyFill="1" applyBorder="1" applyAlignment="1">
      <alignment horizontal="left"/>
    </xf>
    <xf numFmtId="0" fontId="9" fillId="2" borderId="3" xfId="0" applyNumberFormat="1" applyFont="1" applyFill="1" applyBorder="1" applyAlignment="1" applyProtection="1">
      <alignment horizontal="left" wrapText="1"/>
    </xf>
    <xf numFmtId="0" fontId="1" fillId="0" borderId="0" xfId="0" applyFont="1" applyAlignment="1"/>
    <xf numFmtId="0" fontId="9" fillId="2" borderId="4" xfId="0" applyNumberFormat="1" applyFont="1" applyFill="1" applyBorder="1" applyAlignment="1" applyProtection="1">
      <alignment horizontal="left" wrapText="1"/>
    </xf>
    <xf numFmtId="4" fontId="9" fillId="2" borderId="4" xfId="0" applyNumberFormat="1" applyFont="1" applyFill="1" applyBorder="1" applyAlignment="1" applyProtection="1">
      <alignment horizontal="right" wrapText="1"/>
    </xf>
    <xf numFmtId="4" fontId="15" fillId="0" borderId="0" xfId="0" applyNumberFormat="1" applyFont="1"/>
    <xf numFmtId="4" fontId="15" fillId="0" borderId="3" xfId="0" applyNumberFormat="1" applyFont="1" applyBorder="1"/>
    <xf numFmtId="0" fontId="35" fillId="0" borderId="0" xfId="0" applyNumberFormat="1" applyFont="1" applyFill="1" applyBorder="1" applyAlignment="1" applyProtection="1">
      <alignment horizontal="right" vertical="center" wrapText="1"/>
    </xf>
    <xf numFmtId="0" fontId="37" fillId="4" borderId="8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wrapText="1"/>
    </xf>
    <xf numFmtId="4" fontId="9" fillId="2" borderId="1" xfId="0" quotePrefix="1" applyNumberFormat="1" applyFont="1" applyFill="1" applyBorder="1" applyAlignment="1">
      <alignment horizontal="right"/>
    </xf>
    <xf numFmtId="4" fontId="9" fillId="2" borderId="3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" fontId="26" fillId="2" borderId="3" xfId="0" quotePrefix="1" applyNumberFormat="1" applyFont="1" applyFill="1" applyBorder="1" applyAlignment="1">
      <alignment horizontal="right" vertical="center"/>
    </xf>
    <xf numFmtId="0" fontId="37" fillId="4" borderId="3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/>
    <xf numFmtId="4" fontId="9" fillId="0" borderId="3" xfId="0" applyNumberFormat="1" applyFont="1" applyBorder="1"/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26" fillId="2" borderId="3" xfId="0" quotePrefix="1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right" vertical="center"/>
    </xf>
    <xf numFmtId="4" fontId="0" fillId="2" borderId="0" xfId="0" applyNumberFormat="1" applyFont="1" applyFill="1"/>
    <xf numFmtId="4" fontId="41" fillId="0" borderId="9" xfId="0" applyNumberFormat="1" applyFont="1" applyFill="1" applyBorder="1" applyAlignment="1" applyProtection="1">
      <alignment horizontal="right" vertical="top" shrinkToFit="1"/>
      <protection locked="0"/>
    </xf>
    <xf numFmtId="4" fontId="0" fillId="2" borderId="3" xfId="0" applyNumberFormat="1" applyFont="1" applyFill="1" applyBorder="1"/>
    <xf numFmtId="4" fontId="6" fillId="7" borderId="3" xfId="0" applyNumberFormat="1" applyFont="1" applyFill="1" applyBorder="1" applyAlignment="1">
      <alignment horizontal="right"/>
    </xf>
    <xf numFmtId="4" fontId="9" fillId="7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/>
    </xf>
    <xf numFmtId="0" fontId="42" fillId="2" borderId="3" xfId="0" quotePrefix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 applyProtection="1">
      <alignment horizontal="right" vertical="center" wrapText="1"/>
    </xf>
    <xf numFmtId="4" fontId="7" fillId="0" borderId="3" xfId="0" applyNumberFormat="1" applyFont="1" applyFill="1" applyBorder="1"/>
    <xf numFmtId="4" fontId="43" fillId="0" borderId="3" xfId="0" applyNumberFormat="1" applyFont="1" applyFill="1" applyBorder="1"/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3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left" vertical="center"/>
    </xf>
    <xf numFmtId="0" fontId="44" fillId="0" borderId="3" xfId="0" applyFont="1" applyBorder="1" applyAlignment="1">
      <alignment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4" fontId="1" fillId="2" borderId="0" xfId="0" applyNumberFormat="1" applyFont="1" applyFill="1" applyAlignment="1">
      <alignment horizontal="right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9" fillId="2" borderId="1" xfId="0" quotePrefix="1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39" fillId="2" borderId="1" xfId="0" applyNumberFormat="1" applyFont="1" applyFill="1" applyBorder="1" applyAlignment="1" applyProtection="1">
      <alignment horizontal="left" vertical="center" wrapText="1"/>
    </xf>
    <xf numFmtId="0" fontId="39" fillId="2" borderId="2" xfId="0" applyNumberFormat="1" applyFont="1" applyFill="1" applyBorder="1" applyAlignment="1" applyProtection="1">
      <alignment horizontal="left" vertical="center" wrapText="1"/>
    </xf>
    <xf numFmtId="0" fontId="39" fillId="2" borderId="4" xfId="0" applyNumberFormat="1" applyFont="1" applyFill="1" applyBorder="1" applyAlignment="1" applyProtection="1">
      <alignment horizontal="left" vertical="center" wrapText="1"/>
    </xf>
    <xf numFmtId="0" fontId="40" fillId="2" borderId="2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39" fillId="3" borderId="1" xfId="0" quotePrefix="1" applyNumberFormat="1" applyFont="1" applyFill="1" applyBorder="1" applyAlignment="1" applyProtection="1">
      <alignment horizontal="left" vertical="center" wrapText="1"/>
    </xf>
    <xf numFmtId="0" fontId="24" fillId="3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Normalno 3" xfId="1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workbookViewId="0">
      <selection activeCell="D47" sqref="D47"/>
    </sheetView>
  </sheetViews>
  <sheetFormatPr defaultRowHeight="14.4" x14ac:dyDescent="0.3"/>
  <cols>
    <col min="5" max="5" width="15.88671875" customWidth="1"/>
    <col min="6" max="6" width="21.21875" customWidth="1"/>
    <col min="7" max="7" width="19.5546875" customWidth="1"/>
    <col min="8" max="8" width="19.6640625" customWidth="1"/>
    <col min="9" max="9" width="18.21875" customWidth="1"/>
    <col min="10" max="10" width="18.44140625" customWidth="1"/>
  </cols>
  <sheetData>
    <row r="1" spans="1:16" ht="42" customHeight="1" x14ac:dyDescent="0.3">
      <c r="A1" s="220" t="s">
        <v>138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6" ht="17.399999999999999" x14ac:dyDescent="0.3">
      <c r="A2" s="25"/>
      <c r="B2" s="25"/>
      <c r="C2" s="25"/>
      <c r="D2" s="25"/>
      <c r="E2" s="25"/>
      <c r="F2" s="25"/>
      <c r="G2" s="25"/>
      <c r="H2" s="25"/>
      <c r="I2" s="25"/>
      <c r="J2" s="151" t="s">
        <v>139</v>
      </c>
    </row>
    <row r="3" spans="1:16" ht="15.6" x14ac:dyDescent="0.3">
      <c r="A3" s="220" t="s">
        <v>19</v>
      </c>
      <c r="B3" s="220"/>
      <c r="C3" s="220"/>
      <c r="D3" s="220"/>
      <c r="E3" s="220"/>
      <c r="F3" s="220"/>
      <c r="G3" s="220"/>
      <c r="H3" s="220"/>
      <c r="I3" s="240"/>
      <c r="J3" s="240"/>
    </row>
    <row r="4" spans="1:16" ht="17.399999999999999" x14ac:dyDescent="0.3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6" ht="15.6" x14ac:dyDescent="0.3">
      <c r="A5" s="220" t="s">
        <v>26</v>
      </c>
      <c r="B5" s="221"/>
      <c r="C5" s="221"/>
      <c r="D5" s="221"/>
      <c r="E5" s="221"/>
      <c r="F5" s="221"/>
      <c r="G5" s="221"/>
      <c r="H5" s="221"/>
      <c r="I5" s="221"/>
      <c r="J5" s="221"/>
    </row>
    <row r="6" spans="1:16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33" t="s">
        <v>35</v>
      </c>
    </row>
    <row r="7" spans="1:16" ht="20.399999999999999" x14ac:dyDescent="0.3">
      <c r="A7" s="29"/>
      <c r="B7" s="30"/>
      <c r="C7" s="30"/>
      <c r="D7" s="31"/>
      <c r="E7" s="32"/>
      <c r="F7" s="21" t="s">
        <v>124</v>
      </c>
      <c r="G7" s="21" t="s">
        <v>125</v>
      </c>
      <c r="H7" s="152" t="s">
        <v>134</v>
      </c>
      <c r="I7" s="152" t="s">
        <v>135</v>
      </c>
      <c r="J7" s="152" t="s">
        <v>136</v>
      </c>
    </row>
    <row r="8" spans="1:16" x14ac:dyDescent="0.3">
      <c r="A8" s="227" t="s">
        <v>0</v>
      </c>
      <c r="B8" s="219"/>
      <c r="C8" s="219"/>
      <c r="D8" s="219"/>
      <c r="E8" s="241"/>
      <c r="F8" s="153">
        <f>F9+F10</f>
        <v>3024538.01</v>
      </c>
      <c r="G8" s="153">
        <f t="shared" ref="G8:J8" si="0">G9+G10</f>
        <v>3386220.13</v>
      </c>
      <c r="H8" s="153">
        <f t="shared" si="0"/>
        <v>4354538.59</v>
      </c>
      <c r="I8" s="153">
        <f t="shared" si="0"/>
        <v>4453138.59</v>
      </c>
      <c r="J8" s="153">
        <f t="shared" si="0"/>
        <v>4674138.59</v>
      </c>
    </row>
    <row r="9" spans="1:16" x14ac:dyDescent="0.3">
      <c r="A9" s="242" t="s">
        <v>36</v>
      </c>
      <c r="B9" s="243"/>
      <c r="C9" s="243"/>
      <c r="D9" s="243"/>
      <c r="E9" s="239"/>
      <c r="F9" s="107">
        <v>3024418.05</v>
      </c>
      <c r="G9" s="107">
        <v>3384720.13</v>
      </c>
      <c r="H9" s="107">
        <v>4353038.59</v>
      </c>
      <c r="I9" s="107">
        <v>4453138.59</v>
      </c>
      <c r="J9" s="107">
        <v>4674138.59</v>
      </c>
    </row>
    <row r="10" spans="1:16" x14ac:dyDescent="0.3">
      <c r="A10" s="244" t="s">
        <v>37</v>
      </c>
      <c r="B10" s="239"/>
      <c r="C10" s="239"/>
      <c r="D10" s="239"/>
      <c r="E10" s="239"/>
      <c r="F10" s="107">
        <v>119.96</v>
      </c>
      <c r="G10" s="107">
        <v>1500</v>
      </c>
      <c r="H10" s="107">
        <v>1500</v>
      </c>
      <c r="I10" s="107">
        <v>0</v>
      </c>
      <c r="J10" s="107">
        <v>0</v>
      </c>
      <c r="P10">
        <v>0.2</v>
      </c>
    </row>
    <row r="11" spans="1:16" x14ac:dyDescent="0.3">
      <c r="A11" s="34" t="s">
        <v>1</v>
      </c>
      <c r="B11" s="164"/>
      <c r="C11" s="164"/>
      <c r="D11" s="164"/>
      <c r="E11" s="164"/>
      <c r="F11" s="153">
        <f>F12+F13</f>
        <v>2916356.58</v>
      </c>
      <c r="G11" s="153">
        <f t="shared" ref="G11:J11" si="1">G12+G13</f>
        <v>3883473.9</v>
      </c>
      <c r="H11" s="153">
        <f t="shared" si="1"/>
        <v>5316335.3600000003</v>
      </c>
      <c r="I11" s="153">
        <f t="shared" si="1"/>
        <v>5276029.3600000003</v>
      </c>
      <c r="J11" s="153">
        <f t="shared" si="1"/>
        <v>5460975.75</v>
      </c>
    </row>
    <row r="12" spans="1:16" x14ac:dyDescent="0.3">
      <c r="A12" s="245" t="s">
        <v>38</v>
      </c>
      <c r="B12" s="243"/>
      <c r="C12" s="243"/>
      <c r="D12" s="243"/>
      <c r="E12" s="243"/>
      <c r="F12" s="107">
        <v>2878750.11</v>
      </c>
      <c r="G12" s="108">
        <v>3818389.71</v>
      </c>
      <c r="H12" s="108">
        <v>5175185.8600000003</v>
      </c>
      <c r="I12" s="107">
        <v>5198879.8600000003</v>
      </c>
      <c r="J12" s="108">
        <v>5361295</v>
      </c>
    </row>
    <row r="13" spans="1:16" x14ac:dyDescent="0.3">
      <c r="A13" s="238" t="s">
        <v>39</v>
      </c>
      <c r="B13" s="239"/>
      <c r="C13" s="239"/>
      <c r="D13" s="239"/>
      <c r="E13" s="239"/>
      <c r="F13" s="109">
        <v>37606.47</v>
      </c>
      <c r="G13" s="108">
        <v>65084.19</v>
      </c>
      <c r="H13" s="154">
        <v>141149.5</v>
      </c>
      <c r="I13" s="107">
        <v>77149.5</v>
      </c>
      <c r="J13" s="108">
        <v>99680.75</v>
      </c>
    </row>
    <row r="14" spans="1:16" x14ac:dyDescent="0.3">
      <c r="A14" s="218" t="s">
        <v>59</v>
      </c>
      <c r="B14" s="219"/>
      <c r="C14" s="219"/>
      <c r="D14" s="219"/>
      <c r="E14" s="219"/>
      <c r="F14" s="153">
        <f>F8-F11</f>
        <v>108181.4299999997</v>
      </c>
      <c r="G14" s="153">
        <f t="shared" ref="G14:J14" si="2">G8-G11</f>
        <v>-497253.77</v>
      </c>
      <c r="H14" s="153">
        <f t="shared" si="2"/>
        <v>-961796.77000000048</v>
      </c>
      <c r="I14" s="153">
        <f t="shared" si="2"/>
        <v>-822890.77000000048</v>
      </c>
      <c r="J14" s="153">
        <f t="shared" si="2"/>
        <v>-786837.16000000015</v>
      </c>
    </row>
    <row r="15" spans="1:16" ht="17.399999999999999" x14ac:dyDescent="0.3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6" ht="15.6" x14ac:dyDescent="0.3">
      <c r="A16" s="220" t="s">
        <v>27</v>
      </c>
      <c r="B16" s="221"/>
      <c r="C16" s="221"/>
      <c r="D16" s="221"/>
      <c r="E16" s="221"/>
      <c r="F16" s="221"/>
      <c r="G16" s="221"/>
      <c r="H16" s="221"/>
      <c r="I16" s="221"/>
      <c r="J16" s="221"/>
    </row>
    <row r="17" spans="1:10" ht="17.399999999999999" x14ac:dyDescent="0.3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20.399999999999999" x14ac:dyDescent="0.3">
      <c r="A18" s="29"/>
      <c r="B18" s="30"/>
      <c r="C18" s="30"/>
      <c r="D18" s="31"/>
      <c r="E18" s="32"/>
      <c r="F18" s="21" t="s">
        <v>124</v>
      </c>
      <c r="G18" s="21" t="s">
        <v>125</v>
      </c>
      <c r="H18" s="152" t="s">
        <v>134</v>
      </c>
      <c r="I18" s="152" t="s">
        <v>135</v>
      </c>
      <c r="J18" s="152" t="s">
        <v>136</v>
      </c>
    </row>
    <row r="19" spans="1:10" x14ac:dyDescent="0.3">
      <c r="A19" s="238" t="s">
        <v>40</v>
      </c>
      <c r="B19" s="239"/>
      <c r="C19" s="239"/>
      <c r="D19" s="239"/>
      <c r="E19" s="239"/>
      <c r="F19" s="109">
        <v>0</v>
      </c>
      <c r="G19" s="109">
        <v>0</v>
      </c>
      <c r="H19" s="109">
        <v>0</v>
      </c>
      <c r="I19" s="109">
        <v>0</v>
      </c>
      <c r="J19" s="109">
        <v>0</v>
      </c>
    </row>
    <row r="20" spans="1:10" x14ac:dyDescent="0.3">
      <c r="A20" s="238" t="s">
        <v>41</v>
      </c>
      <c r="B20" s="239"/>
      <c r="C20" s="239"/>
      <c r="D20" s="239"/>
      <c r="E20" s="239"/>
      <c r="F20" s="109">
        <v>0</v>
      </c>
      <c r="G20" s="109">
        <v>0</v>
      </c>
      <c r="H20" s="109">
        <v>0</v>
      </c>
      <c r="I20" s="109">
        <v>0</v>
      </c>
      <c r="J20" s="109">
        <v>0</v>
      </c>
    </row>
    <row r="21" spans="1:10" x14ac:dyDescent="0.3">
      <c r="A21" s="218" t="s">
        <v>2</v>
      </c>
      <c r="B21" s="219"/>
      <c r="C21" s="219"/>
      <c r="D21" s="219"/>
      <c r="E21" s="219"/>
      <c r="F21" s="153">
        <f>F19-F20</f>
        <v>0</v>
      </c>
      <c r="G21" s="153">
        <f t="shared" ref="G21:J21" si="3">G19-G20</f>
        <v>0</v>
      </c>
      <c r="H21" s="153">
        <f t="shared" si="3"/>
        <v>0</v>
      </c>
      <c r="I21" s="153">
        <f t="shared" si="3"/>
        <v>0</v>
      </c>
      <c r="J21" s="153">
        <f t="shared" si="3"/>
        <v>0</v>
      </c>
    </row>
    <row r="22" spans="1:10" x14ac:dyDescent="0.3">
      <c r="A22" s="218" t="s">
        <v>60</v>
      </c>
      <c r="B22" s="219"/>
      <c r="C22" s="219"/>
      <c r="D22" s="219"/>
      <c r="E22" s="219"/>
      <c r="F22" s="153">
        <f>F14+F21</f>
        <v>108181.4299999997</v>
      </c>
      <c r="G22" s="153">
        <f t="shared" ref="G22:J22" si="4">G14+G21</f>
        <v>-497253.77</v>
      </c>
      <c r="H22" s="153">
        <f t="shared" si="4"/>
        <v>-961796.77000000048</v>
      </c>
      <c r="I22" s="153">
        <f t="shared" si="4"/>
        <v>-822890.77000000048</v>
      </c>
      <c r="J22" s="153">
        <f t="shared" si="4"/>
        <v>-786837.16000000015</v>
      </c>
    </row>
    <row r="23" spans="1:10" ht="17.399999999999999" x14ac:dyDescent="0.3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6" x14ac:dyDescent="0.3">
      <c r="A24" s="220" t="s">
        <v>61</v>
      </c>
      <c r="B24" s="221"/>
      <c r="C24" s="221"/>
      <c r="D24" s="221"/>
      <c r="E24" s="221"/>
      <c r="F24" s="221"/>
      <c r="G24" s="221"/>
      <c r="H24" s="221"/>
      <c r="I24" s="221"/>
      <c r="J24" s="221"/>
    </row>
    <row r="25" spans="1:10" ht="15.6" x14ac:dyDescent="0.3">
      <c r="A25" s="162"/>
      <c r="B25" s="163"/>
      <c r="C25" s="163"/>
      <c r="D25" s="163"/>
      <c r="E25" s="163"/>
      <c r="F25" s="163"/>
      <c r="G25" s="163"/>
      <c r="H25" s="163"/>
      <c r="I25" s="163"/>
      <c r="J25" s="163"/>
    </row>
    <row r="26" spans="1:10" ht="20.399999999999999" x14ac:dyDescent="0.3">
      <c r="A26" s="29"/>
      <c r="B26" s="30"/>
      <c r="C26" s="30"/>
      <c r="D26" s="31"/>
      <c r="E26" s="32"/>
      <c r="F26" s="21" t="s">
        <v>124</v>
      </c>
      <c r="G26" s="166" t="s">
        <v>125</v>
      </c>
      <c r="H26" s="168" t="s">
        <v>134</v>
      </c>
      <c r="I26" s="168" t="s">
        <v>135</v>
      </c>
      <c r="J26" s="168" t="s">
        <v>136</v>
      </c>
    </row>
    <row r="27" spans="1:10" s="69" customFormat="1" ht="15" customHeight="1" x14ac:dyDescent="0.3">
      <c r="A27" s="222" t="s">
        <v>62</v>
      </c>
      <c r="B27" s="223"/>
      <c r="C27" s="223"/>
      <c r="D27" s="223"/>
      <c r="E27" s="224"/>
      <c r="F27" s="155">
        <v>2960597.04</v>
      </c>
      <c r="G27" s="155">
        <v>497253.77</v>
      </c>
      <c r="H27" s="169">
        <v>961796.77</v>
      </c>
      <c r="I27" s="170">
        <v>822890.77</v>
      </c>
      <c r="J27" s="170">
        <v>786837.16</v>
      </c>
    </row>
    <row r="28" spans="1:10" s="69" customFormat="1" ht="15" customHeight="1" x14ac:dyDescent="0.3">
      <c r="A28" s="225" t="s">
        <v>63</v>
      </c>
      <c r="B28" s="226"/>
      <c r="C28" s="226"/>
      <c r="D28" s="226"/>
      <c r="E28" s="226"/>
      <c r="F28" s="155">
        <f>F22+F27</f>
        <v>3068778.4699999997</v>
      </c>
      <c r="G28" s="155">
        <f t="shared" ref="G28" si="5">G22+G27</f>
        <v>0</v>
      </c>
      <c r="H28" s="155">
        <v>0</v>
      </c>
      <c r="I28" s="155">
        <v>0</v>
      </c>
      <c r="J28" s="156">
        <v>0</v>
      </c>
    </row>
    <row r="29" spans="1:10" s="69" customFormat="1" ht="45" customHeight="1" x14ac:dyDescent="0.3">
      <c r="A29" s="227" t="s">
        <v>64</v>
      </c>
      <c r="B29" s="228"/>
      <c r="C29" s="228"/>
      <c r="D29" s="228"/>
      <c r="E29" s="229"/>
      <c r="F29" s="157">
        <f>F14+F21+F27-F28</f>
        <v>0</v>
      </c>
      <c r="G29" s="157">
        <f t="shared" ref="G29:J29" si="6">G14+G21+G27-G28</f>
        <v>0</v>
      </c>
      <c r="H29" s="158">
        <f t="shared" si="6"/>
        <v>-4.6566128730773926E-10</v>
      </c>
      <c r="I29" s="158">
        <f t="shared" si="6"/>
        <v>-4.6566128730773926E-10</v>
      </c>
      <c r="J29" s="159">
        <f t="shared" si="6"/>
        <v>-1.1641532182693481E-10</v>
      </c>
    </row>
    <row r="30" spans="1:10" ht="15.6" x14ac:dyDescent="0.3">
      <c r="A30" s="165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5.6" x14ac:dyDescent="0.3">
      <c r="A31" s="230" t="s">
        <v>58</v>
      </c>
      <c r="B31" s="230"/>
      <c r="C31" s="230"/>
      <c r="D31" s="230"/>
      <c r="E31" s="230"/>
      <c r="F31" s="230"/>
      <c r="G31" s="230"/>
      <c r="H31" s="230"/>
      <c r="I31" s="230"/>
      <c r="J31" s="230"/>
    </row>
    <row r="32" spans="1:10" ht="17.399999999999999" x14ac:dyDescent="0.3">
      <c r="A32" s="40"/>
      <c r="B32" s="41"/>
      <c r="C32" s="41"/>
      <c r="D32" s="41"/>
      <c r="E32" s="41"/>
      <c r="F32" s="41"/>
      <c r="G32" s="41"/>
      <c r="H32" s="42"/>
      <c r="I32" s="42"/>
      <c r="J32" s="42"/>
    </row>
    <row r="33" spans="1:10" ht="38.4" customHeight="1" x14ac:dyDescent="0.3">
      <c r="A33" s="43"/>
      <c r="B33" s="44"/>
      <c r="C33" s="44" t="s">
        <v>137</v>
      </c>
      <c r="D33" s="45"/>
      <c r="E33" s="46"/>
      <c r="F33" s="21" t="s">
        <v>124</v>
      </c>
      <c r="G33" s="21" t="s">
        <v>125</v>
      </c>
      <c r="H33" s="152" t="s">
        <v>134</v>
      </c>
      <c r="I33" s="152" t="s">
        <v>135</v>
      </c>
      <c r="J33" s="152" t="s">
        <v>136</v>
      </c>
    </row>
    <row r="34" spans="1:10" s="69" customFormat="1" x14ac:dyDescent="0.3">
      <c r="A34" s="231" t="s">
        <v>62</v>
      </c>
      <c r="B34" s="232"/>
      <c r="C34" s="232"/>
      <c r="D34" s="232"/>
      <c r="E34" s="233"/>
      <c r="F34" s="155">
        <v>2960597.04</v>
      </c>
      <c r="G34" s="155">
        <f>F37</f>
        <v>3068778.47</v>
      </c>
      <c r="H34" s="143">
        <v>2571524.7000000002</v>
      </c>
      <c r="I34" s="155">
        <v>1609727.93</v>
      </c>
      <c r="J34" s="143">
        <v>786837.16</v>
      </c>
    </row>
    <row r="35" spans="1:10" s="69" customFormat="1" ht="28.5" customHeight="1" x14ac:dyDescent="0.3">
      <c r="A35" s="231" t="s">
        <v>65</v>
      </c>
      <c r="B35" s="232"/>
      <c r="C35" s="232"/>
      <c r="D35" s="232"/>
      <c r="E35" s="233"/>
      <c r="F35" s="155">
        <v>2960597.04</v>
      </c>
      <c r="G35" s="143">
        <v>497253.77</v>
      </c>
      <c r="H35" s="143">
        <v>961796.77</v>
      </c>
      <c r="I35" s="155">
        <v>822890.77</v>
      </c>
      <c r="J35" s="143">
        <v>786837.16</v>
      </c>
    </row>
    <row r="36" spans="1:10" s="69" customFormat="1" x14ac:dyDescent="0.3">
      <c r="A36" s="231" t="s">
        <v>66</v>
      </c>
      <c r="B36" s="234"/>
      <c r="C36" s="234"/>
      <c r="D36" s="234"/>
      <c r="E36" s="235"/>
      <c r="F36" s="155">
        <v>108181.43</v>
      </c>
      <c r="G36" s="143">
        <v>0</v>
      </c>
      <c r="H36" s="155">
        <v>0</v>
      </c>
      <c r="I36" s="155">
        <v>0</v>
      </c>
      <c r="J36" s="143">
        <v>0</v>
      </c>
    </row>
    <row r="37" spans="1:10" ht="15" customHeight="1" x14ac:dyDescent="0.3">
      <c r="A37" s="236" t="s">
        <v>63</v>
      </c>
      <c r="B37" s="237"/>
      <c r="C37" s="237"/>
      <c r="D37" s="237"/>
      <c r="E37" s="237"/>
      <c r="F37" s="160">
        <f>F35+F36</f>
        <v>3068778.47</v>
      </c>
      <c r="G37" s="160">
        <f t="shared" ref="G37:J37" si="7">G34-G35+G36</f>
        <v>2571524.7000000002</v>
      </c>
      <c r="H37" s="160">
        <f t="shared" si="7"/>
        <v>1609727.9300000002</v>
      </c>
      <c r="I37" s="160">
        <f t="shared" si="7"/>
        <v>786837.15999999992</v>
      </c>
      <c r="J37" s="161">
        <f t="shared" si="7"/>
        <v>0</v>
      </c>
    </row>
    <row r="38" spans="1:10" ht="17.25" customHeight="1" x14ac:dyDescent="0.3"/>
    <row r="39" spans="1:10" x14ac:dyDescent="0.3">
      <c r="A39" s="216"/>
      <c r="B39" s="217"/>
      <c r="C39" s="217"/>
      <c r="D39" s="217"/>
      <c r="E39" s="217"/>
      <c r="F39" s="217"/>
      <c r="G39" s="217"/>
      <c r="H39" s="217"/>
      <c r="I39" s="217"/>
      <c r="J39" s="217"/>
    </row>
    <row r="40" spans="1:10" ht="9" customHeight="1" x14ac:dyDescent="0.3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>
      <selection activeCell="L34" sqref="L34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39.44140625" customWidth="1"/>
    <col min="4" max="4" width="17.77734375" customWidth="1"/>
    <col min="5" max="5" width="15.5546875" customWidth="1"/>
    <col min="6" max="6" width="17.77734375" style="80" customWidth="1"/>
    <col min="7" max="7" width="16.77734375" style="80" customWidth="1"/>
    <col min="8" max="8" width="17.44140625" style="80" customWidth="1"/>
    <col min="9" max="23" width="8.88671875" customWidth="1"/>
  </cols>
  <sheetData>
    <row r="1" spans="1:8" ht="42" customHeight="1" x14ac:dyDescent="0.3">
      <c r="A1" s="220" t="s">
        <v>123</v>
      </c>
      <c r="B1" s="220"/>
      <c r="C1" s="220"/>
      <c r="D1" s="220"/>
      <c r="E1" s="220"/>
      <c r="F1" s="220"/>
      <c r="G1" s="220"/>
      <c r="H1" s="220"/>
    </row>
    <row r="2" spans="1:8" ht="18" customHeight="1" x14ac:dyDescent="0.3">
      <c r="A2" s="25"/>
      <c r="B2" s="25"/>
      <c r="C2" s="25"/>
      <c r="D2" s="25"/>
      <c r="E2" s="25"/>
      <c r="F2" s="74"/>
      <c r="G2" s="74"/>
      <c r="H2" s="74"/>
    </row>
    <row r="3" spans="1:8" ht="15.6" x14ac:dyDescent="0.3">
      <c r="A3" s="220" t="s">
        <v>19</v>
      </c>
      <c r="B3" s="220"/>
      <c r="C3" s="220"/>
      <c r="D3" s="220"/>
      <c r="E3" s="220"/>
      <c r="F3" s="220"/>
      <c r="G3" s="240"/>
      <c r="H3" s="240"/>
    </row>
    <row r="4" spans="1:8" ht="17.399999999999999" x14ac:dyDescent="0.3">
      <c r="A4" s="25"/>
      <c r="B4" s="25"/>
      <c r="C4" s="25"/>
      <c r="D4" s="25"/>
      <c r="E4" s="25"/>
      <c r="F4" s="74"/>
      <c r="G4" s="75"/>
      <c r="H4" s="75"/>
    </row>
    <row r="5" spans="1:8" ht="18" customHeight="1" x14ac:dyDescent="0.3">
      <c r="A5" s="220" t="s">
        <v>4</v>
      </c>
      <c r="B5" s="221"/>
      <c r="C5" s="221"/>
      <c r="D5" s="221"/>
      <c r="E5" s="221"/>
      <c r="F5" s="221"/>
      <c r="G5" s="221"/>
      <c r="H5" s="221"/>
    </row>
    <row r="6" spans="1:8" ht="17.399999999999999" x14ac:dyDescent="0.3">
      <c r="A6" s="25"/>
      <c r="B6" s="25"/>
      <c r="C6" s="25"/>
      <c r="D6" s="25"/>
      <c r="E6" s="25"/>
      <c r="F6" s="74"/>
      <c r="G6" s="75"/>
      <c r="H6" s="75"/>
    </row>
    <row r="7" spans="1:8" ht="15.6" customHeight="1" x14ac:dyDescent="0.3">
      <c r="A7" s="220" t="s">
        <v>43</v>
      </c>
      <c r="B7" s="220"/>
      <c r="C7" s="220"/>
      <c r="D7" s="220"/>
      <c r="E7" s="220"/>
      <c r="F7" s="220"/>
      <c r="G7" s="220"/>
      <c r="H7" s="220"/>
    </row>
    <row r="8" spans="1:8" ht="17.399999999999999" x14ac:dyDescent="0.3">
      <c r="A8" s="25"/>
      <c r="B8" s="25"/>
      <c r="C8" s="25"/>
      <c r="D8" s="25"/>
      <c r="E8" s="25"/>
      <c r="F8" s="74"/>
      <c r="G8" s="75"/>
      <c r="H8" s="75"/>
    </row>
    <row r="9" spans="1:8" ht="39.6" x14ac:dyDescent="0.3">
      <c r="A9" s="21" t="s">
        <v>5</v>
      </c>
      <c r="B9" s="20" t="s">
        <v>6</v>
      </c>
      <c r="C9" s="86" t="s">
        <v>3</v>
      </c>
      <c r="D9" s="3" t="s">
        <v>124</v>
      </c>
      <c r="E9" s="3" t="s">
        <v>125</v>
      </c>
      <c r="F9" s="3" t="s">
        <v>126</v>
      </c>
      <c r="G9" s="3" t="s">
        <v>42</v>
      </c>
      <c r="H9" s="3" t="s">
        <v>127</v>
      </c>
    </row>
    <row r="10" spans="1:8" ht="15.75" customHeight="1" x14ac:dyDescent="0.3">
      <c r="A10" s="11">
        <v>6</v>
      </c>
      <c r="B10" s="11"/>
      <c r="C10" s="11" t="s">
        <v>7</v>
      </c>
      <c r="D10" s="81">
        <f>D11+D12+D13+D14+D15+D16</f>
        <v>3024418.0500000003</v>
      </c>
      <c r="E10" s="81">
        <f t="shared" ref="E10:H10" si="0">E11+E12+E13+E14+E15+E16</f>
        <v>3384720.13</v>
      </c>
      <c r="F10" s="81">
        <f t="shared" si="0"/>
        <v>4353038.59</v>
      </c>
      <c r="G10" s="81">
        <f t="shared" si="0"/>
        <v>4453138.59</v>
      </c>
      <c r="H10" s="81">
        <f t="shared" si="0"/>
        <v>4674138.59</v>
      </c>
    </row>
    <row r="11" spans="1:8" s="50" customFormat="1" ht="26.4" x14ac:dyDescent="0.3">
      <c r="A11" s="11"/>
      <c r="B11" s="11">
        <v>63</v>
      </c>
      <c r="C11" s="11" t="s">
        <v>29</v>
      </c>
      <c r="D11" s="113">
        <v>184407.83</v>
      </c>
      <c r="E11" s="113">
        <v>245699.13</v>
      </c>
      <c r="F11" s="150">
        <v>1295000.8600000001</v>
      </c>
      <c r="G11" s="150">
        <v>1295000.8600000001</v>
      </c>
      <c r="H11" s="150">
        <v>1295000.8600000001</v>
      </c>
    </row>
    <row r="12" spans="1:8" s="50" customFormat="1" x14ac:dyDescent="0.3">
      <c r="A12" s="28"/>
      <c r="B12" s="28">
        <v>64</v>
      </c>
      <c r="C12" s="57" t="s">
        <v>91</v>
      </c>
      <c r="D12" s="167">
        <v>140.63</v>
      </c>
      <c r="E12" s="167">
        <v>1090</v>
      </c>
      <c r="F12" s="150">
        <v>1090</v>
      </c>
      <c r="G12" s="150">
        <v>1090</v>
      </c>
      <c r="H12" s="150">
        <v>1090</v>
      </c>
    </row>
    <row r="13" spans="1:8" s="50" customFormat="1" ht="47.4" customHeight="1" x14ac:dyDescent="0.3">
      <c r="A13" s="28"/>
      <c r="B13" s="28">
        <v>65</v>
      </c>
      <c r="C13" s="11" t="s">
        <v>92</v>
      </c>
      <c r="D13" s="113">
        <v>166947.20000000001</v>
      </c>
      <c r="E13" s="113">
        <v>177808</v>
      </c>
      <c r="F13" s="113">
        <v>177800</v>
      </c>
      <c r="G13" s="113">
        <v>187800</v>
      </c>
      <c r="H13" s="113">
        <v>188800</v>
      </c>
    </row>
    <row r="14" spans="1:8" s="146" customFormat="1" ht="27" x14ac:dyDescent="0.3">
      <c r="A14" s="144"/>
      <c r="B14" s="144">
        <v>66</v>
      </c>
      <c r="C14" s="147" t="s">
        <v>93</v>
      </c>
      <c r="D14" s="148">
        <v>982007.64</v>
      </c>
      <c r="E14" s="148">
        <v>1005375</v>
      </c>
      <c r="F14" s="81">
        <v>931000</v>
      </c>
      <c r="G14" s="81">
        <v>981000</v>
      </c>
      <c r="H14" s="81">
        <v>1181000</v>
      </c>
    </row>
    <row r="15" spans="1:8" s="146" customFormat="1" ht="33" customHeight="1" x14ac:dyDescent="0.3">
      <c r="A15" s="144"/>
      <c r="B15" s="144">
        <v>67</v>
      </c>
      <c r="C15" s="145" t="s">
        <v>30</v>
      </c>
      <c r="D15" s="143">
        <v>1690014.15</v>
      </c>
      <c r="E15" s="143">
        <v>1954748</v>
      </c>
      <c r="F15" s="149">
        <v>1948147.73</v>
      </c>
      <c r="G15" s="81">
        <v>1988247.73</v>
      </c>
      <c r="H15" s="81">
        <v>2008247.73</v>
      </c>
    </row>
    <row r="16" spans="1:8" s="50" customFormat="1" ht="24.6" customHeight="1" x14ac:dyDescent="0.3">
      <c r="A16" s="28"/>
      <c r="B16" s="28">
        <v>68</v>
      </c>
      <c r="C16" s="11" t="s">
        <v>131</v>
      </c>
      <c r="D16" s="113">
        <v>900.6</v>
      </c>
      <c r="E16" s="113">
        <v>0</v>
      </c>
      <c r="F16" s="81">
        <v>0</v>
      </c>
      <c r="G16" s="81">
        <v>0</v>
      </c>
      <c r="H16" s="81">
        <v>0</v>
      </c>
    </row>
    <row r="17" spans="1:8" s="50" customFormat="1" x14ac:dyDescent="0.3">
      <c r="A17" s="14">
        <v>7</v>
      </c>
      <c r="B17" s="15"/>
      <c r="C17" s="26" t="s">
        <v>8</v>
      </c>
      <c r="D17" s="81">
        <f t="shared" ref="D17:E17" si="1">D18</f>
        <v>119.96</v>
      </c>
      <c r="E17" s="81">
        <f t="shared" si="1"/>
        <v>1500</v>
      </c>
      <c r="F17" s="81">
        <f>F18</f>
        <v>1500</v>
      </c>
      <c r="G17" s="81">
        <f t="shared" ref="G17:H17" si="2">G18</f>
        <v>0</v>
      </c>
      <c r="H17" s="81">
        <f t="shared" si="2"/>
        <v>0</v>
      </c>
    </row>
    <row r="18" spans="1:8" s="50" customFormat="1" ht="26.4" x14ac:dyDescent="0.3">
      <c r="A18" s="11"/>
      <c r="B18" s="11">
        <v>72</v>
      </c>
      <c r="C18" s="26" t="s">
        <v>28</v>
      </c>
      <c r="D18" s="113">
        <v>119.96</v>
      </c>
      <c r="E18" s="113">
        <v>1500</v>
      </c>
      <c r="F18" s="81">
        <v>1500</v>
      </c>
      <c r="G18" s="81">
        <v>0</v>
      </c>
      <c r="H18" s="81">
        <v>0</v>
      </c>
    </row>
    <row r="19" spans="1:8" s="50" customFormat="1" x14ac:dyDescent="0.3">
      <c r="A19" s="11">
        <v>9</v>
      </c>
      <c r="B19" s="11">
        <v>9</v>
      </c>
      <c r="C19" s="50" t="s">
        <v>95</v>
      </c>
      <c r="D19" s="81">
        <f>D20+D21</f>
        <v>2960597.04</v>
      </c>
      <c r="E19" s="81">
        <f>E20+E21</f>
        <v>497253.77</v>
      </c>
      <c r="F19" s="81">
        <f>F20+F21</f>
        <v>961796.77</v>
      </c>
      <c r="G19" s="81">
        <f t="shared" ref="G19:H19" si="3">G20+G21</f>
        <v>822890.77</v>
      </c>
      <c r="H19" s="81">
        <f t="shared" si="3"/>
        <v>786837.16</v>
      </c>
    </row>
    <row r="20" spans="1:8" ht="26.4" x14ac:dyDescent="0.3">
      <c r="A20" s="16"/>
      <c r="B20" s="11">
        <v>92</v>
      </c>
      <c r="C20" s="26" t="s">
        <v>133</v>
      </c>
      <c r="D20" s="81">
        <v>2960597.04</v>
      </c>
      <c r="E20" s="143">
        <v>497253.77</v>
      </c>
      <c r="F20" s="149">
        <v>961796.77</v>
      </c>
      <c r="G20" s="81">
        <v>822890.77</v>
      </c>
      <c r="H20" s="81">
        <v>786837.16</v>
      </c>
    </row>
    <row r="21" spans="1:8" x14ac:dyDescent="0.3">
      <c r="A21" s="16"/>
      <c r="B21" s="11"/>
      <c r="C21" s="26"/>
      <c r="D21" s="81">
        <v>0</v>
      </c>
      <c r="E21" s="113"/>
      <c r="F21" s="81">
        <v>0</v>
      </c>
      <c r="G21" s="81">
        <v>0</v>
      </c>
      <c r="H21" s="81">
        <v>0</v>
      </c>
    </row>
    <row r="22" spans="1:8" x14ac:dyDescent="0.3">
      <c r="A22" s="16"/>
      <c r="B22" s="11"/>
      <c r="C22" s="26" t="s">
        <v>132</v>
      </c>
      <c r="D22" s="81">
        <f>D19+D17+D10</f>
        <v>5985135.0500000007</v>
      </c>
      <c r="E22" s="81">
        <f>E19+E17+E10</f>
        <v>3883473.9</v>
      </c>
      <c r="F22" s="81">
        <f>F19+F17+F10</f>
        <v>5316335.3599999994</v>
      </c>
      <c r="G22" s="81">
        <f t="shared" ref="G22:H22" si="4">G19+G17+G10</f>
        <v>5276029.3599999994</v>
      </c>
      <c r="H22" s="81">
        <f t="shared" si="4"/>
        <v>5460975.75</v>
      </c>
    </row>
    <row r="23" spans="1:8" x14ac:dyDescent="0.3">
      <c r="A23" s="77"/>
      <c r="B23" s="213"/>
      <c r="C23" s="214"/>
      <c r="D23" s="215"/>
      <c r="E23" s="215"/>
      <c r="F23" s="215"/>
      <c r="G23" s="215"/>
      <c r="H23" s="215"/>
    </row>
    <row r="24" spans="1:8" x14ac:dyDescent="0.3">
      <c r="A24" s="77"/>
      <c r="B24" s="213"/>
      <c r="C24" s="214"/>
      <c r="D24" s="215"/>
      <c r="E24" s="215"/>
      <c r="F24" s="215"/>
      <c r="G24" s="215"/>
      <c r="H24" s="215"/>
    </row>
    <row r="25" spans="1:8" ht="15.6" customHeight="1" x14ac:dyDescent="0.3">
      <c r="A25" s="220" t="s">
        <v>44</v>
      </c>
      <c r="B25" s="246"/>
      <c r="C25" s="246"/>
      <c r="D25" s="246"/>
      <c r="E25" s="246"/>
      <c r="F25" s="246"/>
      <c r="G25" s="246"/>
      <c r="H25" s="246"/>
    </row>
    <row r="26" spans="1:8" ht="17.399999999999999" x14ac:dyDescent="0.3">
      <c r="A26" s="25"/>
      <c r="B26" s="25"/>
      <c r="C26" s="25"/>
      <c r="D26" s="25"/>
      <c r="E26" s="25"/>
      <c r="F26" s="74"/>
      <c r="G26" s="75"/>
      <c r="H26" s="75"/>
    </row>
    <row r="27" spans="1:8" ht="39" customHeight="1" x14ac:dyDescent="0.3">
      <c r="A27" s="21" t="s">
        <v>5</v>
      </c>
      <c r="B27" s="20" t="s">
        <v>6</v>
      </c>
      <c r="C27" s="20" t="s">
        <v>9</v>
      </c>
      <c r="D27" s="3" t="s">
        <v>124</v>
      </c>
      <c r="E27" s="3" t="s">
        <v>125</v>
      </c>
      <c r="F27" s="3" t="s">
        <v>126</v>
      </c>
      <c r="G27" s="3" t="s">
        <v>42</v>
      </c>
      <c r="H27" s="3" t="s">
        <v>127</v>
      </c>
    </row>
    <row r="28" spans="1:8" ht="15.75" customHeight="1" x14ac:dyDescent="0.3">
      <c r="A28" s="11">
        <v>3</v>
      </c>
      <c r="B28" s="11">
        <v>3</v>
      </c>
      <c r="C28" s="11" t="s">
        <v>10</v>
      </c>
      <c r="D28" s="132">
        <f t="shared" ref="D28:E28" si="5">D29+D30+D31+D32+D33</f>
        <v>2878750.11</v>
      </c>
      <c r="E28" s="132">
        <f t="shared" si="5"/>
        <v>3818389.7100000004</v>
      </c>
      <c r="F28" s="81">
        <f>F29+F30+F31+F32+F33</f>
        <v>5175185.8599999994</v>
      </c>
      <c r="G28" s="81">
        <f t="shared" ref="G28:H28" si="6">G29+G30+G31+G32+G33</f>
        <v>5198879.8599999994</v>
      </c>
      <c r="H28" s="81">
        <f t="shared" si="6"/>
        <v>5361295</v>
      </c>
    </row>
    <row r="29" spans="1:8" s="50" customFormat="1" ht="15.75" customHeight="1" x14ac:dyDescent="0.3">
      <c r="A29" s="11"/>
      <c r="B29" s="11">
        <v>31</v>
      </c>
      <c r="C29" s="11" t="s">
        <v>11</v>
      </c>
      <c r="D29" s="111">
        <v>1903445.59</v>
      </c>
      <c r="E29" s="111">
        <v>2600054.62</v>
      </c>
      <c r="F29" s="123">
        <v>2865960.59</v>
      </c>
      <c r="G29" s="76">
        <v>2881478.57</v>
      </c>
      <c r="H29" s="76">
        <v>3054751.5</v>
      </c>
    </row>
    <row r="30" spans="1:8" s="50" customFormat="1" x14ac:dyDescent="0.3">
      <c r="A30" s="28"/>
      <c r="B30" s="28">
        <v>32</v>
      </c>
      <c r="C30" s="28" t="s">
        <v>22</v>
      </c>
      <c r="D30" s="133">
        <v>969239.08</v>
      </c>
      <c r="E30" s="133">
        <v>1215449.74</v>
      </c>
      <c r="F30" s="123">
        <v>2306039.92</v>
      </c>
      <c r="G30" s="81">
        <v>2314215.94</v>
      </c>
      <c r="H30" s="76">
        <v>2303358.15</v>
      </c>
    </row>
    <row r="31" spans="1:8" s="50" customFormat="1" x14ac:dyDescent="0.3">
      <c r="A31" s="28"/>
      <c r="B31" s="28">
        <v>34</v>
      </c>
      <c r="C31" s="59" t="s">
        <v>73</v>
      </c>
      <c r="D31" s="134">
        <v>3440.77</v>
      </c>
      <c r="E31" s="123">
        <v>2885.35</v>
      </c>
      <c r="F31" s="123">
        <v>3185.35</v>
      </c>
      <c r="G31" s="123">
        <v>3185.35</v>
      </c>
      <c r="H31" s="123">
        <v>3185.35</v>
      </c>
    </row>
    <row r="32" spans="1:8" s="50" customFormat="1" ht="26.4" x14ac:dyDescent="0.3">
      <c r="A32" s="28"/>
      <c r="B32" s="28">
        <v>36</v>
      </c>
      <c r="C32" s="59" t="s">
        <v>94</v>
      </c>
      <c r="D32" s="134">
        <v>0</v>
      </c>
      <c r="E32" s="134">
        <v>0</v>
      </c>
      <c r="F32" s="81">
        <v>0</v>
      </c>
      <c r="G32" s="81">
        <v>0</v>
      </c>
      <c r="H32" s="81">
        <v>0</v>
      </c>
    </row>
    <row r="33" spans="1:8" s="50" customFormat="1" x14ac:dyDescent="0.3">
      <c r="A33" s="28"/>
      <c r="B33" s="28">
        <v>38</v>
      </c>
      <c r="C33" s="59" t="s">
        <v>76</v>
      </c>
      <c r="D33" s="134">
        <v>2624.67</v>
      </c>
      <c r="E33" s="134">
        <v>0</v>
      </c>
      <c r="F33" s="81">
        <v>0</v>
      </c>
      <c r="G33" s="81">
        <v>0</v>
      </c>
      <c r="H33" s="81">
        <v>0</v>
      </c>
    </row>
    <row r="34" spans="1:8" s="50" customFormat="1" x14ac:dyDescent="0.3">
      <c r="A34" s="14">
        <v>4</v>
      </c>
      <c r="B34" s="15">
        <v>4</v>
      </c>
      <c r="C34" s="26" t="s">
        <v>12</v>
      </c>
      <c r="D34" s="132">
        <f t="shared" ref="D34:E34" si="7">D35+D36</f>
        <v>37606.47</v>
      </c>
      <c r="E34" s="132">
        <f t="shared" si="7"/>
        <v>65084.19</v>
      </c>
      <c r="F34" s="81">
        <f>F35+F36</f>
        <v>141149.5</v>
      </c>
      <c r="G34" s="81">
        <f>G35+G36</f>
        <v>77149.5</v>
      </c>
      <c r="H34" s="81">
        <f t="shared" ref="H34" si="8">H35+H36</f>
        <v>99680.75</v>
      </c>
    </row>
    <row r="35" spans="1:8" s="50" customFormat="1" ht="26.4" x14ac:dyDescent="0.3">
      <c r="A35" s="11"/>
      <c r="B35" s="11">
        <v>41</v>
      </c>
      <c r="C35" s="26" t="s">
        <v>13</v>
      </c>
      <c r="D35" s="111">
        <v>196</v>
      </c>
      <c r="E35" s="111">
        <v>0</v>
      </c>
      <c r="F35" s="81">
        <v>0</v>
      </c>
      <c r="G35" s="81">
        <v>0</v>
      </c>
      <c r="H35" s="81">
        <v>0</v>
      </c>
    </row>
    <row r="36" spans="1:8" s="50" customFormat="1" ht="26.4" x14ac:dyDescent="0.3">
      <c r="A36" s="11"/>
      <c r="B36" s="11">
        <v>42</v>
      </c>
      <c r="C36" s="26" t="s">
        <v>31</v>
      </c>
      <c r="D36" s="111">
        <v>37410.47</v>
      </c>
      <c r="E36" s="111">
        <v>65084.19</v>
      </c>
      <c r="F36" s="76">
        <v>141149.5</v>
      </c>
      <c r="G36" s="81">
        <v>77149.5</v>
      </c>
      <c r="H36" s="81">
        <v>99680.75</v>
      </c>
    </row>
    <row r="37" spans="1:8" x14ac:dyDescent="0.3">
      <c r="A37" s="16"/>
      <c r="B37" s="11"/>
      <c r="C37" s="57"/>
      <c r="D37" s="184"/>
      <c r="E37" s="184"/>
      <c r="F37" s="81"/>
      <c r="G37" s="81"/>
      <c r="H37" s="81"/>
    </row>
    <row r="38" spans="1:8" x14ac:dyDescent="0.3">
      <c r="A38" s="16"/>
      <c r="B38" s="11"/>
      <c r="C38" s="57" t="s">
        <v>152</v>
      </c>
      <c r="D38" s="81">
        <f t="shared" ref="D38:E38" si="9">D34+D28</f>
        <v>2916356.58</v>
      </c>
      <c r="E38" s="81">
        <f t="shared" si="9"/>
        <v>3883473.9000000004</v>
      </c>
      <c r="F38" s="81">
        <f>F34+F28</f>
        <v>5316335.3599999994</v>
      </c>
      <c r="G38" s="81">
        <f t="shared" ref="G38:H38" si="10">G34+G28</f>
        <v>5276029.3599999994</v>
      </c>
      <c r="H38" s="81">
        <f t="shared" si="10"/>
        <v>5460975.75</v>
      </c>
    </row>
    <row r="39" spans="1:8" x14ac:dyDescent="0.3">
      <c r="F39" s="79"/>
      <c r="G39" s="79"/>
    </row>
    <row r="40" spans="1:8" x14ac:dyDescent="0.3">
      <c r="F40" s="79"/>
      <c r="G40" s="79"/>
    </row>
    <row r="41" spans="1:8" x14ac:dyDescent="0.3">
      <c r="G41" s="79"/>
    </row>
    <row r="42" spans="1:8" x14ac:dyDescent="0.3">
      <c r="G42" s="79"/>
    </row>
  </sheetData>
  <mergeCells count="5">
    <mergeCell ref="A25:H25"/>
    <mergeCell ref="A7:H7"/>
    <mergeCell ref="A3:H3"/>
    <mergeCell ref="A5:H5"/>
    <mergeCell ref="A1:H1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4"/>
  <sheetViews>
    <sheetView topLeftCell="A58" zoomScaleNormal="100" workbookViewId="0">
      <selection activeCell="K58" sqref="K58"/>
    </sheetView>
  </sheetViews>
  <sheetFormatPr defaultRowHeight="14.4" x14ac:dyDescent="0.3"/>
  <cols>
    <col min="1" max="1" width="7.44140625" customWidth="1"/>
    <col min="2" max="2" width="6.109375" customWidth="1"/>
    <col min="3" max="3" width="5.44140625" bestFit="1" customWidth="1"/>
    <col min="4" max="4" width="39.44140625" customWidth="1"/>
    <col min="5" max="5" width="18.77734375" customWidth="1"/>
    <col min="6" max="6" width="19.33203125" customWidth="1"/>
    <col min="7" max="7" width="17.77734375" style="80" customWidth="1"/>
    <col min="8" max="8" width="16.77734375" style="80" customWidth="1"/>
    <col min="9" max="9" width="17.44140625" style="80" customWidth="1"/>
  </cols>
  <sheetData>
    <row r="1" spans="1:9" ht="42" customHeight="1" x14ac:dyDescent="0.3">
      <c r="A1" s="220" t="s">
        <v>128</v>
      </c>
      <c r="B1" s="220"/>
      <c r="C1" s="220"/>
      <c r="D1" s="220"/>
      <c r="E1" s="220"/>
      <c r="F1" s="220"/>
      <c r="G1" s="220"/>
      <c r="H1" s="220"/>
      <c r="I1" s="220"/>
    </row>
    <row r="2" spans="1:9" ht="18" customHeight="1" x14ac:dyDescent="0.3">
      <c r="A2" s="25"/>
      <c r="B2" s="25"/>
      <c r="C2" s="25"/>
      <c r="D2" s="25"/>
      <c r="E2" s="25"/>
      <c r="F2" s="25"/>
      <c r="G2" s="41"/>
      <c r="H2" s="74"/>
      <c r="I2" s="74"/>
    </row>
    <row r="3" spans="1:9" ht="15.6" x14ac:dyDescent="0.3">
      <c r="A3" s="220" t="s">
        <v>19</v>
      </c>
      <c r="B3" s="220"/>
      <c r="C3" s="220"/>
      <c r="D3" s="220"/>
      <c r="E3" s="220"/>
      <c r="F3" s="220"/>
      <c r="G3" s="220"/>
      <c r="H3" s="240"/>
      <c r="I3" s="240"/>
    </row>
    <row r="4" spans="1:9" ht="17.399999999999999" x14ac:dyDescent="0.3">
      <c r="A4" s="25"/>
      <c r="B4" s="25"/>
      <c r="C4" s="25"/>
      <c r="D4" s="25"/>
      <c r="E4" s="25"/>
      <c r="F4" s="25"/>
      <c r="G4" s="41"/>
      <c r="H4" s="75"/>
      <c r="I4" s="75"/>
    </row>
    <row r="5" spans="1:9" ht="18" customHeight="1" x14ac:dyDescent="0.3">
      <c r="A5" s="220" t="s">
        <v>4</v>
      </c>
      <c r="B5" s="221"/>
      <c r="C5" s="221"/>
      <c r="D5" s="221"/>
      <c r="E5" s="221"/>
      <c r="F5" s="221"/>
      <c r="G5" s="221"/>
      <c r="H5" s="221"/>
      <c r="I5" s="221"/>
    </row>
    <row r="6" spans="1:9" ht="17.399999999999999" x14ac:dyDescent="0.3">
      <c r="A6" s="25"/>
      <c r="B6" s="25"/>
      <c r="C6" s="25"/>
      <c r="D6" s="25"/>
      <c r="E6" s="25"/>
      <c r="F6" s="25"/>
      <c r="G6" s="41"/>
      <c r="H6" s="75"/>
      <c r="I6" s="75"/>
    </row>
    <row r="7" spans="1:9" ht="15.6" customHeight="1" x14ac:dyDescent="0.3">
      <c r="A7" s="220" t="s">
        <v>45</v>
      </c>
      <c r="B7" s="220"/>
      <c r="C7" s="220"/>
      <c r="D7" s="220"/>
      <c r="E7" s="220"/>
      <c r="F7" s="220"/>
      <c r="G7" s="220"/>
      <c r="H7" s="220"/>
      <c r="I7" s="220"/>
    </row>
    <row r="8" spans="1:9" ht="17.399999999999999" x14ac:dyDescent="0.3">
      <c r="A8" s="25"/>
      <c r="B8" s="25"/>
      <c r="C8" s="25"/>
      <c r="D8" s="25"/>
      <c r="E8" s="25"/>
      <c r="F8" s="25"/>
      <c r="G8" s="41"/>
      <c r="H8" s="75"/>
      <c r="I8" s="75"/>
    </row>
    <row r="9" spans="1:9" s="69" customFormat="1" ht="39.6" x14ac:dyDescent="0.3">
      <c r="A9" s="3" t="s">
        <v>5</v>
      </c>
      <c r="B9" s="103" t="s">
        <v>6</v>
      </c>
      <c r="C9" s="104" t="s">
        <v>90</v>
      </c>
      <c r="D9" s="3" t="s">
        <v>3</v>
      </c>
      <c r="E9" s="3" t="s">
        <v>124</v>
      </c>
      <c r="F9" s="3" t="s">
        <v>125</v>
      </c>
      <c r="G9" s="3" t="s">
        <v>126</v>
      </c>
      <c r="H9" s="3" t="s">
        <v>42</v>
      </c>
      <c r="I9" s="3" t="s">
        <v>127</v>
      </c>
    </row>
    <row r="10" spans="1:9" s="69" customFormat="1" x14ac:dyDescent="0.3">
      <c r="A10" s="195">
        <v>6</v>
      </c>
      <c r="B10" s="196"/>
      <c r="C10" s="197">
        <v>1</v>
      </c>
      <c r="D10" s="26" t="s">
        <v>96</v>
      </c>
      <c r="E10" s="113">
        <f>E11+E12</f>
        <v>36689.300000000003</v>
      </c>
      <c r="F10" s="113">
        <f t="shared" ref="F10:I10" si="0">F11+F12</f>
        <v>69414.509999999995</v>
      </c>
      <c r="G10" s="113">
        <f t="shared" si="0"/>
        <v>80616</v>
      </c>
      <c r="H10" s="113">
        <f t="shared" si="0"/>
        <v>80616</v>
      </c>
      <c r="I10" s="113">
        <f t="shared" si="0"/>
        <v>80616</v>
      </c>
    </row>
    <row r="11" spans="1:9" s="69" customFormat="1" x14ac:dyDescent="0.3">
      <c r="A11" s="195"/>
      <c r="B11" s="196">
        <v>67</v>
      </c>
      <c r="C11" s="87"/>
      <c r="D11" s="13" t="s">
        <v>49</v>
      </c>
      <c r="E11" s="114">
        <v>35051.79</v>
      </c>
      <c r="F11" s="114">
        <v>67777</v>
      </c>
      <c r="G11" s="114">
        <v>80616</v>
      </c>
      <c r="H11" s="114">
        <v>80616</v>
      </c>
      <c r="I11" s="114">
        <v>80616</v>
      </c>
    </row>
    <row r="12" spans="1:9" s="69" customFormat="1" x14ac:dyDescent="0.3">
      <c r="A12" s="195">
        <v>9</v>
      </c>
      <c r="B12" s="196">
        <v>92</v>
      </c>
      <c r="C12" s="195"/>
      <c r="D12" s="105" t="s">
        <v>103</v>
      </c>
      <c r="E12" s="114">
        <v>1637.51</v>
      </c>
      <c r="F12" s="114">
        <v>1637.51</v>
      </c>
      <c r="G12" s="114">
        <v>0</v>
      </c>
      <c r="H12" s="115">
        <v>0</v>
      </c>
      <c r="I12" s="114">
        <v>0</v>
      </c>
    </row>
    <row r="13" spans="1:9" s="69" customFormat="1" x14ac:dyDescent="0.3">
      <c r="A13" s="195"/>
      <c r="B13" s="196"/>
      <c r="C13" s="195">
        <v>3</v>
      </c>
      <c r="D13" s="26" t="s">
        <v>50</v>
      </c>
      <c r="E13" s="113">
        <f>SUM(E14:E16)</f>
        <v>1052630.8400000001</v>
      </c>
      <c r="F13" s="113">
        <f t="shared" ref="F13:I13" si="1">SUM(F14:F16)</f>
        <v>1155112.08</v>
      </c>
      <c r="G13" s="113">
        <f t="shared" si="1"/>
        <v>930990</v>
      </c>
      <c r="H13" s="113">
        <f t="shared" si="1"/>
        <v>980990</v>
      </c>
      <c r="I13" s="113">
        <f t="shared" si="1"/>
        <v>1180990</v>
      </c>
    </row>
    <row r="14" spans="1:9" s="69" customFormat="1" x14ac:dyDescent="0.3">
      <c r="A14" s="195">
        <v>6</v>
      </c>
      <c r="B14" s="196">
        <v>64</v>
      </c>
      <c r="C14" s="195"/>
      <c r="D14" s="12" t="s">
        <v>143</v>
      </c>
      <c r="E14" s="114">
        <v>0</v>
      </c>
      <c r="F14" s="114">
        <v>990</v>
      </c>
      <c r="G14" s="114">
        <v>990</v>
      </c>
      <c r="H14" s="114">
        <v>990</v>
      </c>
      <c r="I14" s="114">
        <v>990</v>
      </c>
    </row>
    <row r="15" spans="1:9" s="69" customFormat="1" x14ac:dyDescent="0.3">
      <c r="A15" s="195"/>
      <c r="B15" s="196">
        <v>66</v>
      </c>
      <c r="C15" s="195"/>
      <c r="D15" s="13" t="s">
        <v>144</v>
      </c>
      <c r="E15" s="114">
        <v>982007.64</v>
      </c>
      <c r="F15" s="114">
        <v>1004375</v>
      </c>
      <c r="G15" s="114">
        <v>930000</v>
      </c>
      <c r="H15" s="115">
        <v>980000</v>
      </c>
      <c r="I15" s="114">
        <v>1180000</v>
      </c>
    </row>
    <row r="16" spans="1:9" s="69" customFormat="1" x14ac:dyDescent="0.3">
      <c r="A16" s="195">
        <v>9</v>
      </c>
      <c r="B16" s="196">
        <v>92</v>
      </c>
      <c r="C16" s="195"/>
      <c r="D16" s="105" t="s">
        <v>103</v>
      </c>
      <c r="E16" s="114">
        <v>70623.199999999997</v>
      </c>
      <c r="F16" s="114">
        <v>149747.07999999999</v>
      </c>
      <c r="G16" s="114">
        <v>0</v>
      </c>
      <c r="H16" s="115">
        <v>0</v>
      </c>
      <c r="I16" s="114">
        <v>0</v>
      </c>
    </row>
    <row r="17" spans="1:9" s="69" customFormat="1" x14ac:dyDescent="0.3">
      <c r="A17" s="195"/>
      <c r="B17" s="196"/>
      <c r="C17" s="87">
        <v>4</v>
      </c>
      <c r="D17" s="11" t="s">
        <v>97</v>
      </c>
      <c r="E17" s="113">
        <f>SUM(E18:E19:E22)</f>
        <v>4806076.9700000007</v>
      </c>
      <c r="F17" s="113">
        <f>SUM(F18:F19:F22)</f>
        <v>2444511.71</v>
      </c>
      <c r="G17" s="113">
        <f>SUM(G18:G19:G22)</f>
        <v>2982122.9</v>
      </c>
      <c r="H17" s="113">
        <f>SUM(H18:H19:H22)</f>
        <v>2914722.5</v>
      </c>
      <c r="I17" s="113">
        <f>SUM(I18:I19:I22)</f>
        <v>2899668.89</v>
      </c>
    </row>
    <row r="18" spans="1:9" s="69" customFormat="1" x14ac:dyDescent="0.3">
      <c r="A18" s="195">
        <v>6</v>
      </c>
      <c r="B18" s="196">
        <v>64</v>
      </c>
      <c r="C18" s="198"/>
      <c r="D18" s="12" t="s">
        <v>145</v>
      </c>
      <c r="E18" s="114">
        <v>140.63</v>
      </c>
      <c r="F18" s="114">
        <v>100</v>
      </c>
      <c r="G18" s="114">
        <v>100</v>
      </c>
      <c r="H18" s="115">
        <v>100</v>
      </c>
      <c r="I18" s="114">
        <v>100</v>
      </c>
    </row>
    <row r="19" spans="1:9" s="69" customFormat="1" ht="22.8" x14ac:dyDescent="0.3">
      <c r="A19" s="195"/>
      <c r="B19" s="196">
        <v>65</v>
      </c>
      <c r="C19" s="198"/>
      <c r="D19" s="199" t="s">
        <v>146</v>
      </c>
      <c r="E19" s="200">
        <v>136979.28</v>
      </c>
      <c r="F19" s="114">
        <v>174108</v>
      </c>
      <c r="G19" s="114">
        <v>174100</v>
      </c>
      <c r="H19" s="114">
        <v>184100</v>
      </c>
      <c r="I19" s="114">
        <v>185100</v>
      </c>
    </row>
    <row r="20" spans="1:9" s="69" customFormat="1" x14ac:dyDescent="0.3">
      <c r="A20" s="195"/>
      <c r="B20" s="196">
        <v>67</v>
      </c>
      <c r="C20" s="198"/>
      <c r="D20" s="18" t="s">
        <v>147</v>
      </c>
      <c r="E20" s="200">
        <v>1654962.36</v>
      </c>
      <c r="F20" s="201">
        <v>1886971</v>
      </c>
      <c r="G20" s="202">
        <v>1867531.73</v>
      </c>
      <c r="H20" s="110">
        <v>1907631.73</v>
      </c>
      <c r="I20" s="202">
        <v>1927631.73</v>
      </c>
    </row>
    <row r="21" spans="1:9" s="69" customFormat="1" x14ac:dyDescent="0.3">
      <c r="A21" s="195"/>
      <c r="B21" s="196">
        <v>68</v>
      </c>
      <c r="C21" s="198"/>
      <c r="D21" s="18" t="s">
        <v>148</v>
      </c>
      <c r="E21" s="200">
        <v>900.6</v>
      </c>
      <c r="F21" s="114">
        <v>0</v>
      </c>
      <c r="G21" s="114">
        <v>0</v>
      </c>
      <c r="H21" s="114">
        <v>0</v>
      </c>
      <c r="I21" s="114">
        <v>0</v>
      </c>
    </row>
    <row r="22" spans="1:9" s="69" customFormat="1" x14ac:dyDescent="0.3">
      <c r="A22" s="195">
        <v>9</v>
      </c>
      <c r="B22" s="196">
        <v>92</v>
      </c>
      <c r="C22" s="195"/>
      <c r="D22" s="105" t="s">
        <v>103</v>
      </c>
      <c r="E22" s="200">
        <v>3013094.1</v>
      </c>
      <c r="F22" s="114">
        <v>383332.71</v>
      </c>
      <c r="G22" s="114">
        <v>940391.17</v>
      </c>
      <c r="H22" s="114">
        <v>822890.77</v>
      </c>
      <c r="I22" s="114">
        <v>786837.16</v>
      </c>
    </row>
    <row r="23" spans="1:9" s="50" customFormat="1" x14ac:dyDescent="0.3">
      <c r="A23" s="197">
        <v>6</v>
      </c>
      <c r="B23" s="203"/>
      <c r="C23" s="197">
        <v>5</v>
      </c>
      <c r="D23" s="11" t="s">
        <v>98</v>
      </c>
      <c r="E23" s="81">
        <f>E24+E25</f>
        <v>146425.88999999998</v>
      </c>
      <c r="F23" s="81">
        <f t="shared" ref="F23:I23" si="2">F24+F25</f>
        <v>208235.6</v>
      </c>
      <c r="G23" s="81">
        <f t="shared" si="2"/>
        <v>1295000.8600000001</v>
      </c>
      <c r="H23" s="81">
        <f t="shared" si="2"/>
        <v>1295000.8600000001</v>
      </c>
      <c r="I23" s="81">
        <f t="shared" si="2"/>
        <v>1295000.8600000001</v>
      </c>
    </row>
    <row r="24" spans="1:9" s="50" customFormat="1" x14ac:dyDescent="0.3">
      <c r="A24" s="198"/>
      <c r="B24" s="204">
        <v>63</v>
      </c>
      <c r="C24" s="87"/>
      <c r="D24" s="13" t="s">
        <v>99</v>
      </c>
      <c r="E24" s="110">
        <v>184407.83</v>
      </c>
      <c r="F24" s="110">
        <v>245699.13</v>
      </c>
      <c r="G24" s="110">
        <v>1295000.8600000001</v>
      </c>
      <c r="H24" s="110">
        <v>1295000.8600000001</v>
      </c>
      <c r="I24" s="110">
        <v>1295000.8600000001</v>
      </c>
    </row>
    <row r="25" spans="1:9" s="50" customFormat="1" ht="17.399999999999999" customHeight="1" x14ac:dyDescent="0.3">
      <c r="A25" s="198">
        <v>9</v>
      </c>
      <c r="B25" s="204">
        <v>92</v>
      </c>
      <c r="C25" s="87"/>
      <c r="D25" s="105" t="s">
        <v>140</v>
      </c>
      <c r="E25" s="110">
        <v>-37981.94</v>
      </c>
      <c r="F25" s="110">
        <v>-37463.53</v>
      </c>
      <c r="G25" s="110">
        <v>0</v>
      </c>
      <c r="H25" s="117">
        <v>0</v>
      </c>
      <c r="I25" s="110">
        <v>0</v>
      </c>
    </row>
    <row r="26" spans="1:9" s="50" customFormat="1" x14ac:dyDescent="0.3">
      <c r="A26" s="198">
        <v>6</v>
      </c>
      <c r="B26" s="204">
        <v>66</v>
      </c>
      <c r="C26" s="205">
        <v>6</v>
      </c>
      <c r="D26" s="57" t="s">
        <v>102</v>
      </c>
      <c r="E26" s="81">
        <f>E27</f>
        <v>0</v>
      </c>
      <c r="F26" s="81">
        <f t="shared" ref="F26:I26" si="3">F27</f>
        <v>1000</v>
      </c>
      <c r="G26" s="81">
        <f t="shared" si="3"/>
        <v>1000</v>
      </c>
      <c r="H26" s="81">
        <f t="shared" si="3"/>
        <v>1000</v>
      </c>
      <c r="I26" s="81">
        <f t="shared" si="3"/>
        <v>1000</v>
      </c>
    </row>
    <row r="27" spans="1:9" s="50" customFormat="1" x14ac:dyDescent="0.3">
      <c r="A27" s="198"/>
      <c r="B27" s="204"/>
      <c r="C27" s="205"/>
      <c r="D27" s="82" t="s">
        <v>104</v>
      </c>
      <c r="E27" s="110">
        <v>0</v>
      </c>
      <c r="F27" s="110">
        <v>1000</v>
      </c>
      <c r="G27" s="110">
        <v>1000</v>
      </c>
      <c r="H27" s="117">
        <v>1000</v>
      </c>
      <c r="I27" s="110">
        <v>1000</v>
      </c>
    </row>
    <row r="28" spans="1:9" s="50" customFormat="1" ht="31.2" customHeight="1" x14ac:dyDescent="0.3">
      <c r="A28" s="198"/>
      <c r="B28" s="204"/>
      <c r="C28" s="87">
        <v>7</v>
      </c>
      <c r="D28" s="206" t="s">
        <v>101</v>
      </c>
      <c r="E28" s="81">
        <f>E29+E30+E31</f>
        <v>51493.479999999996</v>
      </c>
      <c r="F28" s="81">
        <f t="shared" ref="F28:I28" si="4">F29+F30+F31</f>
        <v>5200</v>
      </c>
      <c r="G28" s="81">
        <f t="shared" si="4"/>
        <v>26605.599999999999</v>
      </c>
      <c r="H28" s="81">
        <f t="shared" si="4"/>
        <v>3700</v>
      </c>
      <c r="I28" s="81">
        <f t="shared" si="4"/>
        <v>3700</v>
      </c>
    </row>
    <row r="29" spans="1:9" s="50" customFormat="1" ht="27" x14ac:dyDescent="0.3">
      <c r="A29" s="207">
        <v>7</v>
      </c>
      <c r="B29" s="208">
        <v>72</v>
      </c>
      <c r="C29" s="209"/>
      <c r="D29" s="210" t="s">
        <v>149</v>
      </c>
      <c r="E29" s="110">
        <v>119.96</v>
      </c>
      <c r="F29" s="110">
        <v>1500</v>
      </c>
      <c r="G29" s="110">
        <v>1500</v>
      </c>
      <c r="H29" s="118">
        <v>0</v>
      </c>
      <c r="I29" s="112">
        <v>0</v>
      </c>
    </row>
    <row r="30" spans="1:9" s="64" customFormat="1" x14ac:dyDescent="0.3">
      <c r="A30" s="197">
        <v>6</v>
      </c>
      <c r="B30" s="203">
        <v>65</v>
      </c>
      <c r="C30" s="16"/>
      <c r="D30" s="92" t="s">
        <v>107</v>
      </c>
      <c r="E30" s="110">
        <v>29967.919999999998</v>
      </c>
      <c r="F30" s="110">
        <v>3700</v>
      </c>
      <c r="G30" s="110">
        <v>3700</v>
      </c>
      <c r="H30" s="117">
        <v>3700</v>
      </c>
      <c r="I30" s="112">
        <v>3700</v>
      </c>
    </row>
    <row r="31" spans="1:9" x14ac:dyDescent="0.3">
      <c r="A31" s="197">
        <v>9</v>
      </c>
      <c r="B31" s="203">
        <v>92</v>
      </c>
      <c r="C31" s="16"/>
      <c r="D31" s="105" t="s">
        <v>150</v>
      </c>
      <c r="E31" s="110">
        <v>21405.599999999999</v>
      </c>
      <c r="F31" s="110">
        <v>0</v>
      </c>
      <c r="G31" s="110">
        <v>21405.599999999999</v>
      </c>
      <c r="H31" s="117">
        <v>0</v>
      </c>
      <c r="I31" s="112">
        <v>0</v>
      </c>
    </row>
    <row r="32" spans="1:9" x14ac:dyDescent="0.3">
      <c r="A32" s="77"/>
      <c r="B32" s="77"/>
      <c r="C32" s="13"/>
      <c r="D32" s="27"/>
      <c r="E32" s="110">
        <f>E28+E26+E23+E17+E13+E10</f>
        <v>6093316.4800000004</v>
      </c>
      <c r="F32" s="110">
        <f t="shared" ref="F32:I32" si="5">F28+F26+F23+F17+F13+F10</f>
        <v>3883473.9</v>
      </c>
      <c r="G32" s="110">
        <f t="shared" si="5"/>
        <v>5316335.3600000003</v>
      </c>
      <c r="H32" s="110">
        <f t="shared" si="5"/>
        <v>5276029.3600000003</v>
      </c>
      <c r="I32" s="110">
        <f t="shared" si="5"/>
        <v>5460975.75</v>
      </c>
    </row>
    <row r="33" spans="1:9" x14ac:dyDescent="0.3">
      <c r="A33" s="77"/>
      <c r="B33" s="77"/>
      <c r="C33" s="78" t="s">
        <v>151</v>
      </c>
      <c r="D33" s="185"/>
      <c r="E33" s="185">
        <f>E11+E15+E18+E19+E20+E21+E24+E27+E29+E30</f>
        <v>3024538.0100000002</v>
      </c>
      <c r="F33" s="185">
        <f>F11+F14+F15+F18+F19+F20+F21+F24+F27+F29+F30</f>
        <v>3386220.13</v>
      </c>
      <c r="G33" s="185">
        <f t="shared" ref="G33:I33" si="6">G11+G14+G15+G18+G19+G20+G21+G24+G27+G29+G30</f>
        <v>4354538.59</v>
      </c>
      <c r="H33" s="185">
        <f t="shared" si="6"/>
        <v>4453138.59</v>
      </c>
      <c r="I33" s="185">
        <f t="shared" si="6"/>
        <v>4674138.59</v>
      </c>
    </row>
    <row r="34" spans="1:9" x14ac:dyDescent="0.3">
      <c r="E34" s="73">
        <f t="shared" ref="E34:I34" si="7">E12+E16+E22+E25+E31</f>
        <v>3068778.47</v>
      </c>
      <c r="F34" s="73">
        <f t="shared" si="7"/>
        <v>497253.77</v>
      </c>
      <c r="G34" s="73">
        <f t="shared" si="7"/>
        <v>961796.77</v>
      </c>
      <c r="H34" s="73">
        <f t="shared" si="7"/>
        <v>822890.77</v>
      </c>
      <c r="I34" s="73">
        <f t="shared" si="7"/>
        <v>786837.16</v>
      </c>
    </row>
    <row r="35" spans="1:9" ht="15.6" customHeight="1" x14ac:dyDescent="0.3">
      <c r="A35" s="220" t="s">
        <v>46</v>
      </c>
      <c r="B35" s="246"/>
      <c r="C35" s="246"/>
      <c r="D35" s="246"/>
      <c r="E35" s="246"/>
      <c r="F35" s="246"/>
      <c r="G35" s="246"/>
      <c r="H35" s="246"/>
      <c r="I35" s="246"/>
    </row>
    <row r="36" spans="1:9" ht="17.399999999999999" x14ac:dyDescent="0.3">
      <c r="A36" s="25"/>
      <c r="B36" s="25"/>
      <c r="C36" s="25"/>
      <c r="D36" s="25"/>
      <c r="E36" s="25"/>
      <c r="F36" s="25"/>
      <c r="G36" s="41"/>
      <c r="H36" s="75"/>
      <c r="I36" s="75"/>
    </row>
    <row r="37" spans="1:9" s="69" customFormat="1" ht="39.6" x14ac:dyDescent="0.3">
      <c r="A37" s="3" t="s">
        <v>5</v>
      </c>
      <c r="B37" s="86" t="s">
        <v>6</v>
      </c>
      <c r="C37" s="86" t="s">
        <v>90</v>
      </c>
      <c r="D37" s="86" t="s">
        <v>9</v>
      </c>
      <c r="E37" s="3" t="s">
        <v>124</v>
      </c>
      <c r="F37" s="3" t="s">
        <v>125</v>
      </c>
      <c r="G37" s="3" t="s">
        <v>126</v>
      </c>
      <c r="H37" s="3" t="s">
        <v>42</v>
      </c>
      <c r="I37" s="3" t="s">
        <v>127</v>
      </c>
    </row>
    <row r="38" spans="1:9" s="69" customFormat="1" x14ac:dyDescent="0.3">
      <c r="A38" s="3"/>
      <c r="B38" s="86"/>
      <c r="C38" s="47">
        <v>1</v>
      </c>
      <c r="D38" s="26" t="s">
        <v>96</v>
      </c>
      <c r="E38" s="113">
        <f>SUM(E39:E42)</f>
        <v>34232.619999999995</v>
      </c>
      <c r="F38" s="113">
        <f>SUM(F39:F42)</f>
        <v>69414.510000000009</v>
      </c>
      <c r="G38" s="113">
        <f>SUM(G39:G42)</f>
        <v>80616</v>
      </c>
      <c r="H38" s="113">
        <f t="shared" ref="H38:I38" si="8">SUM(H39:H42)</f>
        <v>80616</v>
      </c>
      <c r="I38" s="113">
        <f t="shared" si="8"/>
        <v>80616</v>
      </c>
    </row>
    <row r="39" spans="1:9" s="69" customFormat="1" x14ac:dyDescent="0.3">
      <c r="A39" s="195">
        <v>3</v>
      </c>
      <c r="B39" s="211">
        <v>31</v>
      </c>
      <c r="C39" s="86"/>
      <c r="D39" s="194" t="s">
        <v>105</v>
      </c>
      <c r="E39" s="135">
        <v>398.84</v>
      </c>
      <c r="F39" s="142">
        <v>301.16000000000003</v>
      </c>
      <c r="G39" s="114">
        <v>0</v>
      </c>
      <c r="H39" s="114">
        <v>0</v>
      </c>
      <c r="I39" s="114">
        <v>0</v>
      </c>
    </row>
    <row r="40" spans="1:9" s="69" customFormat="1" x14ac:dyDescent="0.3">
      <c r="A40" s="195"/>
      <c r="B40" s="211">
        <v>32</v>
      </c>
      <c r="C40" s="86"/>
      <c r="D40" s="194" t="s">
        <v>22</v>
      </c>
      <c r="E40" s="136">
        <v>25508.26</v>
      </c>
      <c r="F40" s="136">
        <v>44787.89</v>
      </c>
      <c r="G40" s="114">
        <v>22991</v>
      </c>
      <c r="H40" s="114">
        <v>22991</v>
      </c>
      <c r="I40" s="114">
        <v>22991</v>
      </c>
    </row>
    <row r="41" spans="1:9" s="69" customFormat="1" x14ac:dyDescent="0.3">
      <c r="A41" s="195"/>
      <c r="B41" s="211">
        <v>38</v>
      </c>
      <c r="C41" s="86"/>
      <c r="D41" s="58" t="s">
        <v>86</v>
      </c>
      <c r="E41" s="137">
        <v>403.32</v>
      </c>
      <c r="F41" s="137">
        <v>0</v>
      </c>
      <c r="G41" s="114">
        <v>0</v>
      </c>
      <c r="H41" s="114">
        <v>0</v>
      </c>
      <c r="I41" s="114">
        <v>0</v>
      </c>
    </row>
    <row r="42" spans="1:9" s="69" customFormat="1" ht="26.4" x14ac:dyDescent="0.3">
      <c r="A42" s="195">
        <v>4</v>
      </c>
      <c r="B42" s="211">
        <v>42</v>
      </c>
      <c r="C42" s="86"/>
      <c r="D42" s="27" t="s">
        <v>31</v>
      </c>
      <c r="E42" s="114">
        <v>7922.2</v>
      </c>
      <c r="F42" s="114">
        <v>24325.46</v>
      </c>
      <c r="G42" s="114">
        <v>57625</v>
      </c>
      <c r="H42" s="114">
        <v>57625</v>
      </c>
      <c r="I42" s="114">
        <v>57625</v>
      </c>
    </row>
    <row r="43" spans="1:9" s="69" customFormat="1" x14ac:dyDescent="0.3">
      <c r="A43" s="195"/>
      <c r="B43" s="211"/>
      <c r="C43" s="86"/>
      <c r="D43" s="194"/>
      <c r="E43" s="136"/>
      <c r="F43" s="136"/>
      <c r="G43" s="114"/>
      <c r="H43" s="116"/>
      <c r="I43" s="116"/>
    </row>
    <row r="44" spans="1:9" s="69" customFormat="1" x14ac:dyDescent="0.3">
      <c r="A44" s="195"/>
      <c r="B44" s="211"/>
      <c r="C44" s="86">
        <v>3</v>
      </c>
      <c r="D44" s="26" t="s">
        <v>106</v>
      </c>
      <c r="E44" s="113">
        <f>SUM(E45:E48)</f>
        <v>921517.6</v>
      </c>
      <c r="F44" s="113">
        <f>SUM(F45:F48)</f>
        <v>1155112.08</v>
      </c>
      <c r="G44" s="113">
        <f>SUM(G45:G48)</f>
        <v>930990</v>
      </c>
      <c r="H44" s="113">
        <f t="shared" ref="H44:I44" si="9">SUM(H45:H48)</f>
        <v>980990</v>
      </c>
      <c r="I44" s="113">
        <f t="shared" si="9"/>
        <v>1180990</v>
      </c>
    </row>
    <row r="45" spans="1:9" s="69" customFormat="1" x14ac:dyDescent="0.3">
      <c r="A45" s="195">
        <v>3</v>
      </c>
      <c r="B45" s="211">
        <v>31</v>
      </c>
      <c r="C45" s="86"/>
      <c r="D45" s="194" t="s">
        <v>105</v>
      </c>
      <c r="E45" s="136">
        <v>432640.54</v>
      </c>
      <c r="F45" s="136">
        <v>418936.8</v>
      </c>
      <c r="G45" s="110">
        <v>406936.37</v>
      </c>
      <c r="H45" s="110">
        <v>410979</v>
      </c>
      <c r="I45" s="110">
        <v>592979</v>
      </c>
    </row>
    <row r="46" spans="1:9" s="69" customFormat="1" x14ac:dyDescent="0.3">
      <c r="A46" s="195"/>
      <c r="B46" s="211">
        <v>32</v>
      </c>
      <c r="C46" s="86"/>
      <c r="D46" s="194" t="s">
        <v>22</v>
      </c>
      <c r="E46" s="136">
        <v>457542.49</v>
      </c>
      <c r="F46" s="136">
        <v>695038.2</v>
      </c>
      <c r="G46" s="110">
        <v>459006.38</v>
      </c>
      <c r="H46" s="110">
        <v>547558.15</v>
      </c>
      <c r="I46" s="110">
        <v>543026.9</v>
      </c>
    </row>
    <row r="47" spans="1:9" s="69" customFormat="1" x14ac:dyDescent="0.3">
      <c r="A47" s="195"/>
      <c r="B47" s="211">
        <v>34</v>
      </c>
      <c r="C47" s="86"/>
      <c r="D47" s="58" t="s">
        <v>73</v>
      </c>
      <c r="E47" s="137">
        <v>3440.75</v>
      </c>
      <c r="F47" s="137">
        <v>2878.35</v>
      </c>
      <c r="G47" s="110">
        <v>2928.35</v>
      </c>
      <c r="H47" s="110">
        <v>2928.35</v>
      </c>
      <c r="I47" s="110">
        <v>2928.35</v>
      </c>
    </row>
    <row r="48" spans="1:9" s="69" customFormat="1" ht="26.4" x14ac:dyDescent="0.3">
      <c r="A48" s="195">
        <v>4</v>
      </c>
      <c r="B48" s="211">
        <v>42</v>
      </c>
      <c r="C48" s="86"/>
      <c r="D48" s="27" t="s">
        <v>31</v>
      </c>
      <c r="E48" s="114">
        <v>27893.82</v>
      </c>
      <c r="F48" s="114">
        <v>38258.730000000003</v>
      </c>
      <c r="G48" s="186">
        <v>62118.9</v>
      </c>
      <c r="H48" s="187">
        <v>19524.5</v>
      </c>
      <c r="I48" s="114">
        <v>42055.75</v>
      </c>
    </row>
    <row r="49" spans="1:9" s="69" customFormat="1" x14ac:dyDescent="0.3">
      <c r="A49" s="195"/>
      <c r="B49" s="211"/>
      <c r="C49" s="86"/>
      <c r="D49" s="86"/>
      <c r="E49" s="138"/>
      <c r="F49" s="138"/>
      <c r="G49" s="114"/>
      <c r="H49" s="116"/>
      <c r="I49" s="116"/>
    </row>
    <row r="50" spans="1:9" s="69" customFormat="1" x14ac:dyDescent="0.3">
      <c r="A50" s="195"/>
      <c r="B50" s="211"/>
      <c r="C50" s="86">
        <v>4</v>
      </c>
      <c r="D50" s="11" t="s">
        <v>108</v>
      </c>
      <c r="E50" s="113">
        <f t="shared" ref="E50:F50" si="10">SUM(E51:E55)</f>
        <v>1691966.01</v>
      </c>
      <c r="F50" s="113">
        <f t="shared" si="10"/>
        <v>2444511.71</v>
      </c>
      <c r="G50" s="113">
        <f>SUM(G51:G55)</f>
        <v>2982122.9</v>
      </c>
      <c r="H50" s="113">
        <f t="shared" ref="H50:I50" si="11">SUM(H51:H55)</f>
        <v>2914722.5</v>
      </c>
      <c r="I50" s="113">
        <f t="shared" si="11"/>
        <v>2899668.89</v>
      </c>
    </row>
    <row r="51" spans="1:9" s="69" customFormat="1" x14ac:dyDescent="0.3">
      <c r="A51" s="195">
        <v>3</v>
      </c>
      <c r="B51" s="211">
        <v>31</v>
      </c>
      <c r="C51" s="86"/>
      <c r="D51" s="194" t="s">
        <v>105</v>
      </c>
      <c r="E51" s="136">
        <v>1294659.51</v>
      </c>
      <c r="F51" s="136">
        <v>1994622.61</v>
      </c>
      <c r="G51" s="114">
        <v>2234498.0299999998</v>
      </c>
      <c r="H51" s="114">
        <v>2245973.38</v>
      </c>
      <c r="I51" s="114">
        <v>2236246.31</v>
      </c>
    </row>
    <row r="52" spans="1:9" s="69" customFormat="1" x14ac:dyDescent="0.3">
      <c r="A52" s="195"/>
      <c r="B52" s="211">
        <v>32</v>
      </c>
      <c r="C52" s="86"/>
      <c r="D52" s="194" t="s">
        <v>22</v>
      </c>
      <c r="E52" s="136">
        <v>397306.48</v>
      </c>
      <c r="F52" s="136">
        <v>447382.1</v>
      </c>
      <c r="G52" s="114">
        <v>747367.87</v>
      </c>
      <c r="H52" s="114">
        <v>668492.12</v>
      </c>
      <c r="I52" s="114">
        <v>663165.57999999996</v>
      </c>
    </row>
    <row r="53" spans="1:9" s="69" customFormat="1" x14ac:dyDescent="0.3">
      <c r="A53" s="195"/>
      <c r="B53" s="211">
        <v>34</v>
      </c>
      <c r="C53" s="86"/>
      <c r="D53" s="58" t="s">
        <v>73</v>
      </c>
      <c r="E53" s="137">
        <v>0.02</v>
      </c>
      <c r="F53" s="137">
        <v>7</v>
      </c>
      <c r="G53" s="114">
        <v>257</v>
      </c>
      <c r="H53" s="114">
        <v>257</v>
      </c>
      <c r="I53" s="114">
        <v>257</v>
      </c>
    </row>
    <row r="54" spans="1:9" s="69" customFormat="1" x14ac:dyDescent="0.3">
      <c r="A54" s="195"/>
      <c r="B54" s="211">
        <v>38</v>
      </c>
      <c r="C54" s="86"/>
      <c r="D54" s="58" t="s">
        <v>86</v>
      </c>
      <c r="E54" s="137">
        <v>0</v>
      </c>
      <c r="F54" s="137">
        <v>0</v>
      </c>
      <c r="G54" s="114">
        <v>0</v>
      </c>
      <c r="H54" s="114">
        <v>0</v>
      </c>
      <c r="I54" s="114">
        <v>0</v>
      </c>
    </row>
    <row r="55" spans="1:9" s="69" customFormat="1" ht="26.4" x14ac:dyDescent="0.3">
      <c r="A55" s="195">
        <v>4</v>
      </c>
      <c r="B55" s="211">
        <v>42</v>
      </c>
      <c r="C55" s="86"/>
      <c r="D55" s="27" t="s">
        <v>31</v>
      </c>
      <c r="E55" s="114">
        <v>0</v>
      </c>
      <c r="F55" s="114">
        <v>2500</v>
      </c>
      <c r="G55" s="114">
        <v>0</v>
      </c>
      <c r="H55" s="114">
        <v>0</v>
      </c>
      <c r="I55" s="114">
        <v>0</v>
      </c>
    </row>
    <row r="56" spans="1:9" s="69" customFormat="1" x14ac:dyDescent="0.3">
      <c r="A56" s="195"/>
      <c r="B56" s="211"/>
      <c r="C56" s="86"/>
      <c r="D56" s="86"/>
      <c r="E56" s="138"/>
      <c r="F56" s="138"/>
      <c r="G56" s="114"/>
      <c r="H56" s="116"/>
      <c r="I56" s="116"/>
    </row>
    <row r="57" spans="1:9" s="69" customFormat="1" x14ac:dyDescent="0.3">
      <c r="A57" s="195"/>
      <c r="B57" s="211"/>
      <c r="C57" s="86">
        <v>5</v>
      </c>
      <c r="D57" s="11" t="s">
        <v>109</v>
      </c>
      <c r="E57" s="113">
        <f t="shared" ref="E57:F57" si="12">SUM(E58:E61)</f>
        <v>238672.43000000002</v>
      </c>
      <c r="F57" s="113">
        <f t="shared" si="12"/>
        <v>208235.59999999998</v>
      </c>
      <c r="G57" s="113">
        <f>SUM(G58:G61)</f>
        <v>1295000.8599999999</v>
      </c>
      <c r="H57" s="113">
        <f t="shared" ref="H57:I57" si="13">SUM(H58:H61)</f>
        <v>1295000.8599999999</v>
      </c>
      <c r="I57" s="113">
        <f t="shared" si="13"/>
        <v>1295000.8599999999</v>
      </c>
    </row>
    <row r="58" spans="1:9" s="69" customFormat="1" x14ac:dyDescent="0.3">
      <c r="A58" s="195">
        <v>3</v>
      </c>
      <c r="B58" s="211">
        <v>31</v>
      </c>
      <c r="C58" s="86"/>
      <c r="D58" s="194" t="s">
        <v>105</v>
      </c>
      <c r="E58" s="136">
        <v>175746.7</v>
      </c>
      <c r="F58" s="136">
        <v>186194.05</v>
      </c>
      <c r="G58" s="114">
        <v>224526.19</v>
      </c>
      <c r="H58" s="114">
        <v>224526.19</v>
      </c>
      <c r="I58" s="114">
        <v>225526.19</v>
      </c>
    </row>
    <row r="59" spans="1:9" s="69" customFormat="1" x14ac:dyDescent="0.3">
      <c r="A59" s="195"/>
      <c r="B59" s="211">
        <v>32</v>
      </c>
      <c r="C59" s="86"/>
      <c r="D59" s="194" t="s">
        <v>22</v>
      </c>
      <c r="E59" s="136">
        <v>58913.93</v>
      </c>
      <c r="F59" s="136">
        <v>22041.55</v>
      </c>
      <c r="G59" s="114">
        <v>1070474.67</v>
      </c>
      <c r="H59" s="114">
        <v>1070474.67</v>
      </c>
      <c r="I59" s="114">
        <v>1069474.67</v>
      </c>
    </row>
    <row r="60" spans="1:9" s="69" customFormat="1" x14ac:dyDescent="0.3">
      <c r="A60" s="195"/>
      <c r="B60" s="211">
        <v>38</v>
      </c>
      <c r="C60" s="86"/>
      <c r="D60" s="58" t="s">
        <v>86</v>
      </c>
      <c r="E60" s="137">
        <v>2221.35</v>
      </c>
      <c r="F60" s="137">
        <v>0</v>
      </c>
      <c r="G60" s="114">
        <v>0</v>
      </c>
      <c r="H60" s="114">
        <v>0</v>
      </c>
      <c r="I60" s="114">
        <v>0</v>
      </c>
    </row>
    <row r="61" spans="1:9" s="69" customFormat="1" ht="26.4" x14ac:dyDescent="0.3">
      <c r="A61" s="195">
        <v>4</v>
      </c>
      <c r="B61" s="211">
        <v>42</v>
      </c>
      <c r="C61" s="86"/>
      <c r="D61" s="27" t="s">
        <v>31</v>
      </c>
      <c r="E61" s="114">
        <v>1790.45</v>
      </c>
      <c r="F61" s="114">
        <v>0</v>
      </c>
      <c r="G61" s="114">
        <v>0</v>
      </c>
      <c r="H61" s="114">
        <v>0</v>
      </c>
      <c r="I61" s="114">
        <v>0</v>
      </c>
    </row>
    <row r="62" spans="1:9" s="69" customFormat="1" ht="15.75" customHeight="1" x14ac:dyDescent="0.3">
      <c r="A62" s="16"/>
      <c r="B62" s="16"/>
      <c r="C62" s="11"/>
      <c r="D62" s="11"/>
      <c r="E62" s="113"/>
      <c r="F62" s="113"/>
      <c r="G62" s="110"/>
      <c r="H62" s="110"/>
      <c r="I62" s="110"/>
    </row>
    <row r="63" spans="1:9" s="90" customFormat="1" ht="15.75" customHeight="1" x14ac:dyDescent="0.3">
      <c r="A63" s="16"/>
      <c r="B63" s="16"/>
      <c r="C63" s="47">
        <v>6</v>
      </c>
      <c r="D63" s="89" t="s">
        <v>110</v>
      </c>
      <c r="E63" s="81">
        <f t="shared" ref="E63:F63" si="14">E64</f>
        <v>0</v>
      </c>
      <c r="F63" s="81">
        <f t="shared" si="14"/>
        <v>1000</v>
      </c>
      <c r="G63" s="81">
        <f>G64</f>
        <v>1000</v>
      </c>
      <c r="H63" s="81">
        <f t="shared" ref="H63:I63" si="15">H64</f>
        <v>1000</v>
      </c>
      <c r="I63" s="81">
        <f t="shared" si="15"/>
        <v>1000</v>
      </c>
    </row>
    <row r="64" spans="1:9" s="69" customFormat="1" x14ac:dyDescent="0.3">
      <c r="A64" s="12">
        <v>3</v>
      </c>
      <c r="B64" s="12">
        <v>32</v>
      </c>
      <c r="C64" s="88"/>
      <c r="D64" s="194" t="s">
        <v>22</v>
      </c>
      <c r="E64" s="136">
        <v>0</v>
      </c>
      <c r="F64" s="136">
        <v>1000</v>
      </c>
      <c r="G64" s="110">
        <v>1000</v>
      </c>
      <c r="H64" s="110">
        <v>1000</v>
      </c>
      <c r="I64" s="110">
        <v>1000</v>
      </c>
    </row>
    <row r="65" spans="1:9" s="69" customFormat="1" x14ac:dyDescent="0.3">
      <c r="A65" s="12"/>
      <c r="B65" s="12"/>
      <c r="C65" s="88"/>
      <c r="D65" s="13"/>
      <c r="E65" s="139"/>
      <c r="F65" s="139"/>
      <c r="G65" s="110"/>
      <c r="H65" s="110"/>
      <c r="I65" s="110"/>
    </row>
    <row r="66" spans="1:9" s="69" customFormat="1" ht="26.4" x14ac:dyDescent="0.3">
      <c r="A66" s="12"/>
      <c r="B66" s="12"/>
      <c r="C66" s="88">
        <v>7</v>
      </c>
      <c r="D66" s="11" t="s">
        <v>100</v>
      </c>
      <c r="E66" s="81">
        <f t="shared" ref="E66:F66" si="16">E67+E68</f>
        <v>29967.919999999998</v>
      </c>
      <c r="F66" s="81">
        <f t="shared" si="16"/>
        <v>5200</v>
      </c>
      <c r="G66" s="81">
        <f>G67+G68</f>
        <v>26605.599999999999</v>
      </c>
      <c r="H66" s="81">
        <f t="shared" ref="H66:I66" si="17">H67+H68</f>
        <v>3700</v>
      </c>
      <c r="I66" s="81">
        <f t="shared" si="17"/>
        <v>3700</v>
      </c>
    </row>
    <row r="67" spans="1:9" s="69" customFormat="1" x14ac:dyDescent="0.3">
      <c r="A67" s="12">
        <v>3</v>
      </c>
      <c r="B67" s="12">
        <v>32</v>
      </c>
      <c r="C67" s="13"/>
      <c r="D67" s="194" t="s">
        <v>22</v>
      </c>
      <c r="E67" s="136">
        <v>29967.919999999998</v>
      </c>
      <c r="F67" s="136">
        <v>5200</v>
      </c>
      <c r="G67" s="110">
        <v>5200</v>
      </c>
      <c r="H67" s="110">
        <v>3700</v>
      </c>
      <c r="I67" s="110">
        <v>3700</v>
      </c>
    </row>
    <row r="68" spans="1:9" s="69" customFormat="1" ht="26.4" x14ac:dyDescent="0.3">
      <c r="A68" s="12">
        <v>4</v>
      </c>
      <c r="B68" s="12">
        <v>42</v>
      </c>
      <c r="C68" s="13"/>
      <c r="D68" s="27" t="s">
        <v>31</v>
      </c>
      <c r="E68" s="114"/>
      <c r="F68" s="114"/>
      <c r="G68" s="110">
        <v>21405.599999999999</v>
      </c>
      <c r="H68" s="110">
        <v>0</v>
      </c>
      <c r="I68" s="110">
        <v>0</v>
      </c>
    </row>
    <row r="69" spans="1:9" s="90" customFormat="1" x14ac:dyDescent="0.3">
      <c r="A69" s="12"/>
      <c r="B69" s="12"/>
      <c r="C69" s="57"/>
      <c r="D69" s="28"/>
      <c r="E69" s="140"/>
      <c r="F69" s="140"/>
      <c r="G69" s="110"/>
      <c r="H69" s="81"/>
      <c r="I69" s="81"/>
    </row>
    <row r="70" spans="1:9" s="69" customFormat="1" x14ac:dyDescent="0.3">
      <c r="A70" s="12"/>
      <c r="B70" s="12"/>
      <c r="D70" s="71"/>
      <c r="E70" s="141"/>
      <c r="F70" s="141"/>
      <c r="G70" s="141"/>
      <c r="H70" s="141"/>
      <c r="I70" s="141"/>
    </row>
    <row r="71" spans="1:9" s="90" customFormat="1" x14ac:dyDescent="0.3">
      <c r="A71" s="28"/>
      <c r="B71" s="28"/>
      <c r="D71" s="91"/>
      <c r="E71" s="212"/>
      <c r="F71" s="212"/>
      <c r="G71" s="212"/>
      <c r="H71" s="212"/>
      <c r="I71" s="212"/>
    </row>
    <row r="72" spans="1:9" s="69" customFormat="1" x14ac:dyDescent="0.3">
      <c r="A72" s="12"/>
      <c r="B72" s="12"/>
      <c r="D72" s="71"/>
      <c r="E72" s="141"/>
      <c r="F72" s="141"/>
      <c r="G72" s="141"/>
      <c r="H72" s="141"/>
      <c r="I72" s="141"/>
    </row>
    <row r="73" spans="1:9" s="69" customFormat="1" x14ac:dyDescent="0.3">
      <c r="A73" s="12"/>
      <c r="B73" s="12"/>
      <c r="D73" s="71"/>
      <c r="E73" s="141"/>
      <c r="F73" s="141"/>
      <c r="G73" s="141"/>
      <c r="H73" s="141"/>
      <c r="I73" s="141"/>
    </row>
    <row r="74" spans="1:9" s="69" customFormat="1" x14ac:dyDescent="0.3">
      <c r="A74" s="12"/>
      <c r="B74" s="12"/>
      <c r="D74" s="71"/>
      <c r="E74" s="141"/>
      <c r="F74" s="141"/>
      <c r="G74" s="141"/>
      <c r="H74" s="141"/>
      <c r="I74" s="141"/>
    </row>
    <row r="75" spans="1:9" s="69" customFormat="1" x14ac:dyDescent="0.3">
      <c r="A75" s="12"/>
      <c r="B75" s="12"/>
      <c r="D75" s="71"/>
      <c r="E75" s="141"/>
      <c r="F75" s="141"/>
      <c r="G75" s="141"/>
      <c r="H75" s="141"/>
      <c r="I75" s="141"/>
    </row>
    <row r="76" spans="1:9" s="90" customFormat="1" x14ac:dyDescent="0.3">
      <c r="A76" s="28"/>
      <c r="B76" s="28"/>
      <c r="D76" s="91"/>
      <c r="E76" s="91"/>
      <c r="F76" s="91"/>
      <c r="G76" s="91"/>
      <c r="H76" s="91"/>
      <c r="I76" s="91"/>
    </row>
    <row r="77" spans="1:9" s="69" customFormat="1" x14ac:dyDescent="0.3">
      <c r="A77" s="12"/>
      <c r="B77" s="12"/>
      <c r="E77" s="71"/>
      <c r="F77" s="71"/>
      <c r="G77" s="71"/>
      <c r="H77" s="71"/>
      <c r="I77" s="71"/>
    </row>
    <row r="78" spans="1:9" s="69" customFormat="1" x14ac:dyDescent="0.3">
      <c r="A78" s="12"/>
      <c r="B78" s="12"/>
      <c r="H78" s="71"/>
      <c r="I78" s="71"/>
    </row>
    <row r="79" spans="1:9" s="69" customFormat="1" x14ac:dyDescent="0.3">
      <c r="A79" s="12"/>
      <c r="B79" s="12"/>
      <c r="E79" s="71"/>
      <c r="F79" s="71"/>
      <c r="G79" s="71"/>
      <c r="H79" s="71"/>
      <c r="I79" s="71"/>
    </row>
    <row r="80" spans="1:9" s="69" customFormat="1" x14ac:dyDescent="0.3">
      <c r="A80" s="12"/>
      <c r="B80" s="12"/>
      <c r="E80" s="71"/>
      <c r="F80" s="71"/>
      <c r="G80" s="71"/>
      <c r="H80" s="71"/>
      <c r="I80" s="71"/>
    </row>
    <row r="81" spans="1:9" s="69" customFormat="1" x14ac:dyDescent="0.3">
      <c r="A81" s="12"/>
      <c r="B81" s="28"/>
      <c r="E81" s="71"/>
      <c r="F81" s="71"/>
      <c r="G81" s="71"/>
      <c r="H81" s="71"/>
      <c r="I81" s="71"/>
    </row>
    <row r="82" spans="1:9" s="69" customFormat="1" x14ac:dyDescent="0.3">
      <c r="A82" s="12"/>
      <c r="B82" s="28"/>
      <c r="E82" s="71"/>
      <c r="F82" s="71"/>
      <c r="G82" s="71"/>
      <c r="H82" s="71"/>
      <c r="I82" s="71"/>
    </row>
    <row r="83" spans="1:9" s="69" customFormat="1" x14ac:dyDescent="0.3">
      <c r="A83" s="12"/>
      <c r="B83" s="28"/>
      <c r="E83" s="71"/>
      <c r="F83" s="71"/>
      <c r="G83" s="71"/>
      <c r="H83" s="71"/>
      <c r="I83" s="71"/>
    </row>
    <row r="84" spans="1:9" s="90" customFormat="1" x14ac:dyDescent="0.3">
      <c r="A84" s="28"/>
      <c r="B84" s="28"/>
      <c r="H84" s="91"/>
      <c r="I84" s="91"/>
    </row>
    <row r="85" spans="1:9" s="69" customFormat="1" x14ac:dyDescent="0.3">
      <c r="A85" s="12"/>
      <c r="B85" s="28"/>
      <c r="E85" s="71"/>
      <c r="F85" s="71"/>
      <c r="G85" s="71"/>
      <c r="H85" s="71"/>
      <c r="I85" s="71"/>
    </row>
    <row r="86" spans="1:9" s="69" customFormat="1" x14ac:dyDescent="0.3">
      <c r="A86" s="12"/>
      <c r="B86" s="28"/>
      <c r="H86" s="71"/>
      <c r="I86" s="71"/>
    </row>
    <row r="87" spans="1:9" s="90" customFormat="1" x14ac:dyDescent="0.3">
      <c r="A87" s="28"/>
      <c r="B87" s="28"/>
      <c r="E87" s="188"/>
      <c r="F87" s="188"/>
      <c r="G87" s="188"/>
      <c r="H87" s="188"/>
      <c r="I87" s="188"/>
    </row>
    <row r="88" spans="1:9" s="69" customFormat="1" x14ac:dyDescent="0.3">
      <c r="A88" s="12"/>
      <c r="B88" s="28"/>
      <c r="E88" s="189"/>
      <c r="H88" s="71"/>
      <c r="I88" s="71"/>
    </row>
    <row r="89" spans="1:9" s="90" customFormat="1" x14ac:dyDescent="0.3">
      <c r="A89" s="28"/>
      <c r="B89" s="28"/>
      <c r="H89" s="91"/>
      <c r="I89" s="91"/>
    </row>
    <row r="90" spans="1:9" s="69" customFormat="1" x14ac:dyDescent="0.3">
      <c r="A90" s="12"/>
      <c r="B90" s="28"/>
      <c r="H90" s="71"/>
      <c r="I90" s="71"/>
    </row>
    <row r="91" spans="1:9" s="69" customFormat="1" x14ac:dyDescent="0.3">
      <c r="A91" s="12"/>
      <c r="B91" s="28"/>
      <c r="H91" s="71"/>
      <c r="I91" s="71"/>
    </row>
    <row r="92" spans="1:9" s="90" customFormat="1" x14ac:dyDescent="0.3">
      <c r="A92" s="14"/>
      <c r="B92" s="15"/>
      <c r="H92" s="91"/>
      <c r="I92" s="91"/>
    </row>
    <row r="93" spans="1:9" s="90" customFormat="1" x14ac:dyDescent="0.3">
      <c r="A93" s="11"/>
      <c r="B93" s="11"/>
      <c r="H93" s="91"/>
      <c r="I93" s="91"/>
    </row>
    <row r="94" spans="1:9" s="69" customFormat="1" x14ac:dyDescent="0.3">
      <c r="A94" s="16"/>
      <c r="B94" s="16"/>
      <c r="H94" s="71"/>
      <c r="I94" s="71"/>
    </row>
    <row r="95" spans="1:9" s="90" customFormat="1" x14ac:dyDescent="0.3">
      <c r="A95" s="11"/>
      <c r="B95" s="11"/>
      <c r="D95" s="54"/>
      <c r="E95" s="106"/>
      <c r="F95" s="106"/>
      <c r="H95" s="91"/>
      <c r="I95" s="54"/>
    </row>
    <row r="96" spans="1:9" x14ac:dyDescent="0.3">
      <c r="A96" s="16"/>
      <c r="B96" s="16"/>
      <c r="D96" s="73"/>
      <c r="E96" s="73"/>
      <c r="F96" s="73"/>
      <c r="G96"/>
      <c r="H96" s="73"/>
      <c r="I96" s="73"/>
    </row>
    <row r="97" spans="1:9" x14ac:dyDescent="0.3">
      <c r="A97" s="16"/>
      <c r="B97" s="16"/>
      <c r="D97" s="73"/>
      <c r="E97" s="73"/>
      <c r="F97" s="73"/>
      <c r="G97"/>
      <c r="H97" s="73"/>
      <c r="I97" s="73"/>
    </row>
    <row r="98" spans="1:9" x14ac:dyDescent="0.3">
      <c r="A98" s="16"/>
      <c r="B98" s="16"/>
      <c r="D98" s="73"/>
      <c r="E98" s="73"/>
      <c r="F98" s="73"/>
      <c r="G98"/>
      <c r="H98" s="73"/>
      <c r="I98" s="73"/>
    </row>
    <row r="99" spans="1:9" x14ac:dyDescent="0.3">
      <c r="A99" s="16"/>
      <c r="B99" s="16"/>
      <c r="D99" s="73"/>
      <c r="E99" s="73"/>
      <c r="F99" s="73"/>
      <c r="G99"/>
      <c r="H99" s="73"/>
      <c r="I99" s="73"/>
    </row>
    <row r="100" spans="1:9" x14ac:dyDescent="0.3">
      <c r="A100" s="16"/>
      <c r="B100" s="16"/>
      <c r="D100" s="73"/>
      <c r="E100" s="73"/>
      <c r="F100" s="73"/>
      <c r="G100"/>
      <c r="H100" s="73"/>
      <c r="I100" s="73"/>
    </row>
    <row r="101" spans="1:9" x14ac:dyDescent="0.3">
      <c r="A101" s="16"/>
      <c r="B101" s="16"/>
      <c r="D101" s="73"/>
      <c r="E101" s="73"/>
      <c r="F101" s="73"/>
      <c r="G101"/>
      <c r="H101" s="73"/>
      <c r="I101" s="73"/>
    </row>
    <row r="102" spans="1:9" x14ac:dyDescent="0.3">
      <c r="A102" s="16"/>
      <c r="B102" s="16"/>
      <c r="G102"/>
      <c r="H102" s="73"/>
      <c r="I102" s="73"/>
    </row>
    <row r="103" spans="1:9" x14ac:dyDescent="0.3">
      <c r="A103" s="16"/>
      <c r="B103" s="16"/>
      <c r="G103"/>
      <c r="H103" s="73"/>
      <c r="I103" s="73"/>
    </row>
    <row r="104" spans="1:9" x14ac:dyDescent="0.3">
      <c r="A104" s="16"/>
      <c r="B104" s="16"/>
      <c r="G104"/>
      <c r="H104" s="73"/>
      <c r="I104" s="73"/>
    </row>
    <row r="105" spans="1:9" x14ac:dyDescent="0.3">
      <c r="A105" s="82"/>
      <c r="B105" s="82"/>
      <c r="D105" s="67"/>
      <c r="E105" s="67"/>
      <c r="F105" s="67"/>
      <c r="G105" s="83"/>
      <c r="H105" s="73"/>
      <c r="I105" s="73"/>
    </row>
    <row r="106" spans="1:9" x14ac:dyDescent="0.3">
      <c r="H106" s="84"/>
      <c r="I106" s="84"/>
    </row>
    <row r="107" spans="1:9" s="69" customFormat="1" x14ac:dyDescent="0.3">
      <c r="G107" s="85"/>
      <c r="H107" s="85"/>
      <c r="I107" s="85"/>
    </row>
    <row r="108" spans="1:9" s="69" customFormat="1" x14ac:dyDescent="0.3">
      <c r="G108" s="85"/>
      <c r="H108" s="85"/>
      <c r="I108" s="85"/>
    </row>
    <row r="109" spans="1:9" s="69" customFormat="1" x14ac:dyDescent="0.3">
      <c r="D109" s="70"/>
      <c r="E109" s="70"/>
      <c r="F109" s="70"/>
      <c r="G109" s="85"/>
      <c r="H109" s="85"/>
      <c r="I109" s="85"/>
    </row>
    <row r="110" spans="1:9" s="69" customFormat="1" x14ac:dyDescent="0.3">
      <c r="G110" s="85"/>
      <c r="H110" s="85"/>
      <c r="I110" s="85"/>
    </row>
    <row r="111" spans="1:9" s="69" customFormat="1" x14ac:dyDescent="0.3">
      <c r="G111" s="85"/>
      <c r="H111" s="85"/>
      <c r="I111" s="85"/>
    </row>
    <row r="112" spans="1:9" s="69" customFormat="1" x14ac:dyDescent="0.3">
      <c r="D112" s="70"/>
      <c r="E112" s="70"/>
      <c r="F112" s="70"/>
      <c r="G112" s="85"/>
      <c r="H112" s="85"/>
      <c r="I112" s="85"/>
    </row>
    <row r="113" spans="4:9" x14ac:dyDescent="0.3">
      <c r="D113" s="69"/>
      <c r="E113" s="69"/>
      <c r="F113" s="69"/>
      <c r="G113" s="79"/>
      <c r="H113" s="79"/>
      <c r="I113" s="79"/>
    </row>
    <row r="114" spans="4:9" x14ac:dyDescent="0.3">
      <c r="G114" s="79"/>
      <c r="H114" s="79"/>
      <c r="I114" s="79"/>
    </row>
    <row r="115" spans="4:9" x14ac:dyDescent="0.3">
      <c r="G115" s="79"/>
    </row>
    <row r="116" spans="4:9" x14ac:dyDescent="0.3">
      <c r="G116" s="79"/>
    </row>
    <row r="117" spans="4:9" x14ac:dyDescent="0.3">
      <c r="H117" s="79"/>
      <c r="I117" s="79"/>
    </row>
    <row r="118" spans="4:9" x14ac:dyDescent="0.3">
      <c r="G118" s="79"/>
      <c r="H118" s="79"/>
    </row>
    <row r="119" spans="4:9" x14ac:dyDescent="0.3">
      <c r="H119" s="79"/>
      <c r="I119" s="79"/>
    </row>
    <row r="121" spans="4:9" x14ac:dyDescent="0.3">
      <c r="G121" s="79"/>
      <c r="H121" s="79"/>
    </row>
    <row r="122" spans="4:9" x14ac:dyDescent="0.3">
      <c r="G122" s="79"/>
      <c r="H122" s="79"/>
    </row>
    <row r="123" spans="4:9" x14ac:dyDescent="0.3">
      <c r="H123" s="79"/>
    </row>
    <row r="124" spans="4:9" x14ac:dyDescent="0.3">
      <c r="H124" s="79"/>
    </row>
  </sheetData>
  <protectedRanges>
    <protectedRange algorithmName="SHA-512" hashValue="R8frfBQ/MhInQYm+jLEgMwgPwCkrGPIUaxyIFLRSCn/+fIsUU6bmJDax/r7gTh2PEAEvgODYwg0rRRjqSM/oww==" saltValue="tbZzHO5lCNHCDH5y3XGZag==" spinCount="100000" sqref="E88" name="Range1_23_1"/>
  </protectedRanges>
  <mergeCells count="5">
    <mergeCell ref="A35:I35"/>
    <mergeCell ref="A1:I1"/>
    <mergeCell ref="A3:I3"/>
    <mergeCell ref="A5:I5"/>
    <mergeCell ref="A7:I7"/>
  </mergeCells>
  <conditionalFormatting sqref="E88">
    <cfRule type="cellIs" dxfId="0" priority="1" operator="lessThan">
      <formula>-0.001</formula>
    </cfRule>
  </conditionalFormatting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opLeftCell="A4" zoomScaleNormal="100" workbookViewId="0">
      <selection activeCell="C18" sqref="C18"/>
    </sheetView>
  </sheetViews>
  <sheetFormatPr defaultRowHeight="14.4" x14ac:dyDescent="0.3"/>
  <cols>
    <col min="1" max="1" width="37.6640625" customWidth="1"/>
    <col min="2" max="2" width="20.33203125" customWidth="1"/>
    <col min="3" max="3" width="20.5546875" customWidth="1"/>
    <col min="4" max="4" width="18.6640625" customWidth="1"/>
    <col min="5" max="5" width="18.109375" customWidth="1"/>
    <col min="6" max="6" width="17.77734375" customWidth="1"/>
  </cols>
  <sheetData>
    <row r="1" spans="1:6" ht="42" customHeight="1" x14ac:dyDescent="0.3">
      <c r="A1" s="220" t="s">
        <v>141</v>
      </c>
      <c r="B1" s="220"/>
      <c r="C1" s="220"/>
      <c r="D1" s="220"/>
      <c r="E1" s="220"/>
      <c r="F1" s="220"/>
    </row>
    <row r="2" spans="1:6" ht="18" customHeight="1" x14ac:dyDescent="0.3">
      <c r="A2" s="25"/>
      <c r="B2" s="25"/>
      <c r="C2" s="25"/>
      <c r="D2" s="25"/>
      <c r="E2" s="25"/>
      <c r="F2" s="25"/>
    </row>
    <row r="3" spans="1:6" ht="15.6" x14ac:dyDescent="0.3">
      <c r="A3" s="220" t="s">
        <v>19</v>
      </c>
      <c r="B3" s="220"/>
      <c r="C3" s="220"/>
      <c r="D3" s="220"/>
      <c r="E3" s="240"/>
      <c r="F3" s="240"/>
    </row>
    <row r="4" spans="1:6" ht="17.399999999999999" x14ac:dyDescent="0.3">
      <c r="A4" s="25"/>
      <c r="B4" s="25"/>
      <c r="C4" s="25"/>
      <c r="D4" s="25"/>
      <c r="E4" s="5"/>
      <c r="F4" s="5"/>
    </row>
    <row r="5" spans="1:6" ht="18" customHeight="1" x14ac:dyDescent="0.3">
      <c r="A5" s="220" t="s">
        <v>4</v>
      </c>
      <c r="B5" s="221"/>
      <c r="C5" s="221"/>
      <c r="D5" s="221"/>
      <c r="E5" s="221"/>
      <c r="F5" s="221"/>
    </row>
    <row r="6" spans="1:6" ht="17.399999999999999" x14ac:dyDescent="0.3">
      <c r="A6" s="25"/>
      <c r="B6" s="25"/>
      <c r="C6" s="25"/>
      <c r="D6" s="25"/>
      <c r="E6" s="5"/>
      <c r="F6" s="5"/>
    </row>
    <row r="7" spans="1:6" ht="15.6" x14ac:dyDescent="0.3">
      <c r="A7" s="220" t="s">
        <v>14</v>
      </c>
      <c r="B7" s="246"/>
      <c r="C7" s="246"/>
      <c r="D7" s="246"/>
      <c r="E7" s="246"/>
      <c r="F7" s="246"/>
    </row>
    <row r="8" spans="1:6" ht="17.399999999999999" x14ac:dyDescent="0.3">
      <c r="A8" s="25"/>
      <c r="B8" s="25"/>
      <c r="C8" s="25"/>
      <c r="D8" s="25"/>
      <c r="E8" s="5"/>
      <c r="F8" s="5"/>
    </row>
    <row r="9" spans="1:6" ht="22.2" customHeight="1" x14ac:dyDescent="0.3">
      <c r="A9" s="21" t="s">
        <v>47</v>
      </c>
      <c r="B9" s="21" t="s">
        <v>124</v>
      </c>
      <c r="C9" s="21" t="s">
        <v>125</v>
      </c>
      <c r="D9" s="152" t="s">
        <v>142</v>
      </c>
      <c r="E9" s="152" t="s">
        <v>135</v>
      </c>
      <c r="F9" s="152" t="s">
        <v>136</v>
      </c>
    </row>
    <row r="10" spans="1:6" ht="15.75" customHeight="1" x14ac:dyDescent="0.3">
      <c r="A10" s="11" t="s">
        <v>15</v>
      </c>
      <c r="B10" s="8"/>
      <c r="C10" s="9"/>
      <c r="D10" s="9"/>
      <c r="E10" s="9"/>
      <c r="F10" s="9"/>
    </row>
    <row r="11" spans="1:6" s="50" customFormat="1" ht="15.75" customHeight="1" x14ac:dyDescent="0.3">
      <c r="A11" s="11" t="s">
        <v>88</v>
      </c>
      <c r="B11" s="121">
        <f t="shared" ref="B11:C11" si="0">B12</f>
        <v>2916356.58</v>
      </c>
      <c r="C11" s="121">
        <f t="shared" si="0"/>
        <v>3883473.9</v>
      </c>
      <c r="D11" s="121">
        <f>D12</f>
        <v>5316335.3600000003</v>
      </c>
      <c r="E11" s="121">
        <f t="shared" ref="E11:F11" si="1">E12</f>
        <v>5276029.3600000003</v>
      </c>
      <c r="F11" s="121">
        <f t="shared" si="1"/>
        <v>5460975.75</v>
      </c>
    </row>
    <row r="12" spans="1:6" x14ac:dyDescent="0.3">
      <c r="A12" s="18" t="s">
        <v>89</v>
      </c>
      <c r="B12" s="190">
        <v>2916356.58</v>
      </c>
      <c r="C12" s="190">
        <v>3883473.9</v>
      </c>
      <c r="D12" s="190">
        <v>5316335.3600000003</v>
      </c>
      <c r="E12" s="190">
        <v>5276029.3600000003</v>
      </c>
      <c r="F12" s="190">
        <v>5460975.75</v>
      </c>
    </row>
    <row r="13" spans="1:6" x14ac:dyDescent="0.3">
      <c r="A13" s="17"/>
      <c r="B13" s="9"/>
      <c r="C13" s="9"/>
      <c r="D13" s="9"/>
      <c r="E13" s="9"/>
      <c r="F13" s="9"/>
    </row>
    <row r="14" spans="1:6" x14ac:dyDescent="0.3">
      <c r="A14" s="11"/>
      <c r="B14" s="8"/>
      <c r="C14" s="9"/>
      <c r="D14" s="9"/>
      <c r="E14" s="9"/>
      <c r="F14" s="10"/>
    </row>
    <row r="15" spans="1:6" x14ac:dyDescent="0.3">
      <c r="A15" s="19"/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7" sqref="D7:H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8" ht="42" customHeight="1" x14ac:dyDescent="0.3">
      <c r="A1" s="220" t="s">
        <v>33</v>
      </c>
      <c r="B1" s="220"/>
      <c r="C1" s="220"/>
      <c r="D1" s="220"/>
      <c r="E1" s="220"/>
      <c r="F1" s="220"/>
      <c r="G1" s="220"/>
      <c r="H1" s="220"/>
    </row>
    <row r="2" spans="1:8" ht="18" customHeight="1" x14ac:dyDescent="0.3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3">
      <c r="A3" s="220" t="s">
        <v>19</v>
      </c>
      <c r="B3" s="220"/>
      <c r="C3" s="220"/>
      <c r="D3" s="220"/>
      <c r="E3" s="220"/>
      <c r="F3" s="220"/>
      <c r="G3" s="220"/>
      <c r="H3" s="220"/>
    </row>
    <row r="4" spans="1:8" ht="17.399999999999999" x14ac:dyDescent="0.3">
      <c r="A4" s="4"/>
      <c r="B4" s="4"/>
      <c r="C4" s="4"/>
      <c r="D4" s="4"/>
      <c r="E4" s="4"/>
      <c r="F4" s="4"/>
      <c r="G4" s="5"/>
      <c r="H4" s="5"/>
    </row>
    <row r="5" spans="1:8" ht="18" customHeight="1" x14ac:dyDescent="0.3">
      <c r="A5" s="220" t="s">
        <v>52</v>
      </c>
      <c r="B5" s="220"/>
      <c r="C5" s="220"/>
      <c r="D5" s="220"/>
      <c r="E5" s="220"/>
      <c r="F5" s="220"/>
      <c r="G5" s="220"/>
      <c r="H5" s="220"/>
    </row>
    <row r="6" spans="1:8" ht="17.399999999999999" x14ac:dyDescent="0.3">
      <c r="A6" s="4"/>
      <c r="B6" s="4"/>
      <c r="C6" s="4"/>
      <c r="D6" s="4"/>
      <c r="E6" s="4"/>
      <c r="F6" s="4"/>
      <c r="G6" s="5"/>
      <c r="H6" s="5"/>
    </row>
    <row r="7" spans="1:8" ht="26.4" x14ac:dyDescent="0.3">
      <c r="A7" s="21" t="s">
        <v>5</v>
      </c>
      <c r="B7" s="20" t="s">
        <v>6</v>
      </c>
      <c r="C7" s="20" t="s">
        <v>32</v>
      </c>
      <c r="D7" s="3" t="s">
        <v>124</v>
      </c>
      <c r="E7" s="3" t="s">
        <v>125</v>
      </c>
      <c r="F7" s="3" t="s">
        <v>126</v>
      </c>
      <c r="G7" s="3" t="s">
        <v>42</v>
      </c>
      <c r="H7" s="3" t="s">
        <v>127</v>
      </c>
    </row>
    <row r="8" spans="1:8" x14ac:dyDescent="0.3">
      <c r="A8" s="36"/>
      <c r="B8" s="37"/>
      <c r="C8" s="35" t="s">
        <v>54</v>
      </c>
      <c r="D8" s="37"/>
      <c r="E8" s="36"/>
      <c r="F8" s="36"/>
      <c r="G8" s="36"/>
      <c r="H8" s="36"/>
    </row>
    <row r="9" spans="1:8" ht="26.4" x14ac:dyDescent="0.3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 x14ac:dyDescent="0.3">
      <c r="A10" s="11"/>
      <c r="B10" s="16">
        <v>84</v>
      </c>
      <c r="C10" s="16" t="s">
        <v>23</v>
      </c>
      <c r="D10" s="8"/>
      <c r="E10" s="9"/>
      <c r="F10" s="9">
        <v>0</v>
      </c>
      <c r="G10" s="9">
        <v>0</v>
      </c>
      <c r="H10" s="9">
        <v>0</v>
      </c>
    </row>
    <row r="11" spans="1:8" x14ac:dyDescent="0.3">
      <c r="A11" s="11"/>
      <c r="B11" s="16"/>
      <c r="C11" s="38"/>
      <c r="D11" s="8"/>
      <c r="E11" s="9"/>
      <c r="F11" s="9"/>
      <c r="G11" s="9"/>
      <c r="H11" s="9"/>
    </row>
    <row r="12" spans="1:8" x14ac:dyDescent="0.3">
      <c r="A12" s="11"/>
      <c r="B12" s="16"/>
      <c r="C12" s="35" t="s">
        <v>57</v>
      </c>
      <c r="D12" s="8"/>
      <c r="E12" s="9"/>
      <c r="F12" s="9"/>
      <c r="G12" s="9"/>
      <c r="H12" s="9"/>
    </row>
    <row r="13" spans="1:8" ht="26.4" x14ac:dyDescent="0.3">
      <c r="A13" s="14">
        <v>5</v>
      </c>
      <c r="B13" s="15"/>
      <c r="C13" s="26" t="s">
        <v>17</v>
      </c>
      <c r="D13" s="8"/>
      <c r="E13" s="9"/>
      <c r="F13" s="9"/>
      <c r="G13" s="9"/>
      <c r="H13" s="9"/>
    </row>
    <row r="14" spans="1:8" ht="26.4" x14ac:dyDescent="0.3">
      <c r="A14" s="16"/>
      <c r="B14" s="16">
        <v>54</v>
      </c>
      <c r="C14" s="27" t="s">
        <v>24</v>
      </c>
      <c r="D14" s="8"/>
      <c r="E14" s="9"/>
      <c r="F14" s="9">
        <v>0</v>
      </c>
      <c r="G14" s="9">
        <v>0</v>
      </c>
      <c r="H14" s="10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B7" sqref="B7:F7"/>
    </sheetView>
  </sheetViews>
  <sheetFormatPr defaultRowHeight="14.4" x14ac:dyDescent="0.3"/>
  <cols>
    <col min="1" max="6" width="25.33203125" customWidth="1"/>
  </cols>
  <sheetData>
    <row r="1" spans="1:6" ht="42" customHeight="1" x14ac:dyDescent="0.3">
      <c r="A1" s="220" t="s">
        <v>33</v>
      </c>
      <c r="B1" s="220"/>
      <c r="C1" s="220"/>
      <c r="D1" s="220"/>
      <c r="E1" s="220"/>
      <c r="F1" s="220"/>
    </row>
    <row r="2" spans="1:6" ht="18" customHeight="1" x14ac:dyDescent="0.3">
      <c r="A2" s="25"/>
      <c r="B2" s="25"/>
      <c r="C2" s="25"/>
      <c r="D2" s="25"/>
      <c r="E2" s="25"/>
      <c r="F2" s="25"/>
    </row>
    <row r="3" spans="1:6" ht="15.75" customHeight="1" x14ac:dyDescent="0.3">
      <c r="A3" s="220" t="s">
        <v>19</v>
      </c>
      <c r="B3" s="220"/>
      <c r="C3" s="220"/>
      <c r="D3" s="220"/>
      <c r="E3" s="220"/>
      <c r="F3" s="220"/>
    </row>
    <row r="4" spans="1:6" ht="17.399999999999999" x14ac:dyDescent="0.3">
      <c r="A4" s="25"/>
      <c r="B4" s="25"/>
      <c r="C4" s="25"/>
      <c r="D4" s="25"/>
      <c r="E4" s="5"/>
      <c r="F4" s="5"/>
    </row>
    <row r="5" spans="1:6" ht="18" customHeight="1" x14ac:dyDescent="0.3">
      <c r="A5" s="220" t="s">
        <v>53</v>
      </c>
      <c r="B5" s="220"/>
      <c r="C5" s="220"/>
      <c r="D5" s="220"/>
      <c r="E5" s="220"/>
      <c r="F5" s="220"/>
    </row>
    <row r="6" spans="1:6" ht="17.399999999999999" x14ac:dyDescent="0.3">
      <c r="A6" s="25"/>
      <c r="B6" s="25"/>
      <c r="C6" s="25"/>
      <c r="D6" s="25"/>
      <c r="E6" s="5"/>
      <c r="F6" s="5"/>
    </row>
    <row r="7" spans="1:6" ht="26.4" x14ac:dyDescent="0.3">
      <c r="A7" s="20" t="s">
        <v>47</v>
      </c>
      <c r="B7" s="3" t="s">
        <v>124</v>
      </c>
      <c r="C7" s="3" t="s">
        <v>125</v>
      </c>
      <c r="D7" s="3" t="s">
        <v>126</v>
      </c>
      <c r="E7" s="3" t="s">
        <v>42</v>
      </c>
      <c r="F7" s="3" t="s">
        <v>127</v>
      </c>
    </row>
    <row r="8" spans="1:6" x14ac:dyDescent="0.3">
      <c r="A8" s="11" t="s">
        <v>54</v>
      </c>
      <c r="B8" s="8"/>
      <c r="C8" s="9"/>
      <c r="D8" s="9"/>
      <c r="E8" s="9"/>
      <c r="F8" s="9"/>
    </row>
    <row r="9" spans="1:6" ht="26.4" x14ac:dyDescent="0.3">
      <c r="A9" s="11" t="s">
        <v>55</v>
      </c>
      <c r="B9" s="8"/>
      <c r="C9" s="9"/>
      <c r="D9" s="9"/>
      <c r="E9" s="9"/>
      <c r="F9" s="9"/>
    </row>
    <row r="10" spans="1:6" ht="26.4" x14ac:dyDescent="0.3">
      <c r="A10" s="18" t="s">
        <v>56</v>
      </c>
      <c r="B10" s="8"/>
      <c r="C10" s="9"/>
      <c r="D10" s="9">
        <v>0</v>
      </c>
      <c r="E10" s="9">
        <v>0</v>
      </c>
      <c r="F10" s="9">
        <v>0</v>
      </c>
    </row>
    <row r="11" spans="1:6" x14ac:dyDescent="0.3">
      <c r="A11" s="18"/>
      <c r="B11" s="8"/>
      <c r="C11" s="9"/>
      <c r="D11" s="9"/>
      <c r="E11" s="9"/>
      <c r="F11" s="9"/>
    </row>
    <row r="12" spans="1:6" x14ac:dyDescent="0.3">
      <c r="A12" s="11" t="s">
        <v>57</v>
      </c>
      <c r="B12" s="8"/>
      <c r="C12" s="9"/>
      <c r="D12" s="9"/>
      <c r="E12" s="9"/>
      <c r="F12" s="9"/>
    </row>
    <row r="13" spans="1:6" x14ac:dyDescent="0.3">
      <c r="A13" s="26" t="s">
        <v>48</v>
      </c>
      <c r="B13" s="8"/>
      <c r="C13" s="9"/>
      <c r="D13" s="9"/>
      <c r="E13" s="9"/>
      <c r="F13" s="9"/>
    </row>
    <row r="14" spans="1:6" x14ac:dyDescent="0.3">
      <c r="A14" s="13" t="s">
        <v>49</v>
      </c>
      <c r="B14" s="8"/>
      <c r="C14" s="9"/>
      <c r="D14" s="9">
        <v>0</v>
      </c>
      <c r="E14" s="9">
        <v>0</v>
      </c>
      <c r="F14" s="10">
        <v>0</v>
      </c>
    </row>
    <row r="15" spans="1:6" x14ac:dyDescent="0.3">
      <c r="A15" s="26" t="s">
        <v>50</v>
      </c>
      <c r="B15" s="8"/>
      <c r="C15" s="9"/>
      <c r="D15" s="9"/>
      <c r="E15" s="9"/>
      <c r="F15" s="10"/>
    </row>
    <row r="16" spans="1:6" x14ac:dyDescent="0.3">
      <c r="A16" s="13" t="s">
        <v>51</v>
      </c>
      <c r="B16" s="8"/>
      <c r="C16" s="9"/>
      <c r="D16" s="9">
        <v>0</v>
      </c>
      <c r="E16" s="9">
        <v>0</v>
      </c>
      <c r="F16" s="10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tabSelected="1" zoomScaleNormal="100" workbookViewId="0">
      <selection activeCell="G2" sqref="G1:G1048576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" customWidth="1"/>
    <col min="4" max="4" width="39.21875" customWidth="1"/>
    <col min="5" max="5" width="19.44140625" customWidth="1"/>
    <col min="6" max="6" width="18" customWidth="1"/>
    <col min="7" max="7" width="19.33203125" style="69" customWidth="1"/>
    <col min="8" max="8" width="18.5546875" customWidth="1"/>
    <col min="9" max="9" width="18.21875" style="69" customWidth="1"/>
    <col min="12" max="12" width="11.5546875" bestFit="1" customWidth="1"/>
  </cols>
  <sheetData>
    <row r="1" spans="1:9" ht="42" customHeight="1" x14ac:dyDescent="0.3">
      <c r="A1" s="220" t="s">
        <v>128</v>
      </c>
      <c r="B1" s="220"/>
      <c r="C1" s="220"/>
      <c r="D1" s="220"/>
      <c r="E1" s="220"/>
      <c r="F1" s="220"/>
      <c r="G1" s="220"/>
      <c r="H1" s="220"/>
      <c r="I1" s="220"/>
    </row>
    <row r="2" spans="1:9" ht="17.399999999999999" x14ac:dyDescent="0.3">
      <c r="A2" s="25"/>
      <c r="B2" s="25"/>
      <c r="C2" s="25"/>
      <c r="D2" s="25"/>
      <c r="E2" s="25"/>
      <c r="F2" s="25"/>
      <c r="G2" s="265"/>
      <c r="H2" s="5"/>
      <c r="I2" s="48"/>
    </row>
    <row r="3" spans="1:9" ht="18" customHeight="1" x14ac:dyDescent="0.3">
      <c r="A3" s="220" t="s">
        <v>18</v>
      </c>
      <c r="B3" s="221"/>
      <c r="C3" s="221"/>
      <c r="D3" s="221"/>
      <c r="E3" s="221"/>
      <c r="F3" s="221"/>
      <c r="G3" s="221"/>
      <c r="H3" s="221"/>
      <c r="I3" s="221"/>
    </row>
    <row r="4" spans="1:9" ht="17.399999999999999" x14ac:dyDescent="0.3">
      <c r="A4" s="25"/>
      <c r="B4" s="25"/>
      <c r="C4" s="25"/>
      <c r="D4" s="25"/>
      <c r="E4" s="25"/>
      <c r="F4" s="25"/>
      <c r="G4" s="265"/>
      <c r="H4" s="5"/>
      <c r="I4" s="48"/>
    </row>
    <row r="5" spans="1:9" ht="33" customHeight="1" x14ac:dyDescent="0.3">
      <c r="A5" s="253" t="s">
        <v>20</v>
      </c>
      <c r="B5" s="254"/>
      <c r="C5" s="255"/>
      <c r="D5" s="20" t="s">
        <v>21</v>
      </c>
      <c r="E5" s="21" t="s">
        <v>124</v>
      </c>
      <c r="F5" s="21" t="s">
        <v>125</v>
      </c>
      <c r="G5" s="3" t="s">
        <v>129</v>
      </c>
      <c r="H5" s="21" t="s">
        <v>34</v>
      </c>
      <c r="I5" s="93" t="s">
        <v>130</v>
      </c>
    </row>
    <row r="6" spans="1:9" ht="26.4" x14ac:dyDescent="0.3">
      <c r="A6" s="247" t="s">
        <v>67</v>
      </c>
      <c r="B6" s="248"/>
      <c r="C6" s="249"/>
      <c r="D6" s="180" t="s">
        <v>68</v>
      </c>
      <c r="E6" s="121">
        <f t="shared" ref="E6:F6" si="0">E7+E49+E56+E63+E69+E75+E84+E93</f>
        <v>2916356.5799999996</v>
      </c>
      <c r="F6" s="121">
        <f t="shared" si="0"/>
        <v>3883473.9000000004</v>
      </c>
      <c r="G6" s="121">
        <f>G7+G49+G56+G63+G69+G75+G84+G93</f>
        <v>5316335.3599999994</v>
      </c>
      <c r="H6" s="121">
        <f>H7+H49+H56+H63+H69+H75+H84+H93</f>
        <v>5276029.3599999994</v>
      </c>
      <c r="I6" s="121">
        <f>I7+I49+I56+I63+I69+I75+I84+I93</f>
        <v>5460975.75</v>
      </c>
    </row>
    <row r="7" spans="1:9" x14ac:dyDescent="0.3">
      <c r="A7" s="250" t="s">
        <v>69</v>
      </c>
      <c r="B7" s="251"/>
      <c r="C7" s="252"/>
      <c r="D7" s="181" t="s">
        <v>70</v>
      </c>
      <c r="E7" s="191">
        <f t="shared" ref="E7:F7" si="1">E9+E16+E24+E34+E41+E43</f>
        <v>2694491.82</v>
      </c>
      <c r="F7" s="191">
        <f t="shared" si="1"/>
        <v>3666410.47</v>
      </c>
      <c r="G7" s="121">
        <f>G9+G16+G24+G34+G41+G43</f>
        <v>5083432.93</v>
      </c>
      <c r="H7" s="191">
        <f t="shared" ref="H7:I7" si="2">H9+H16+H24+H34+H41+H43</f>
        <v>5043126.93</v>
      </c>
      <c r="I7" s="191">
        <f t="shared" si="2"/>
        <v>5228073.32</v>
      </c>
    </row>
    <row r="8" spans="1:9" ht="6.6" customHeight="1" x14ac:dyDescent="0.3">
      <c r="A8" s="178"/>
      <c r="B8" s="179"/>
      <c r="C8" s="180"/>
      <c r="D8" s="180"/>
      <c r="E8" s="121"/>
      <c r="F8" s="121"/>
      <c r="G8" s="121"/>
      <c r="H8" s="121"/>
      <c r="I8" s="121"/>
    </row>
    <row r="9" spans="1:9" x14ac:dyDescent="0.3">
      <c r="A9" s="256" t="s">
        <v>71</v>
      </c>
      <c r="B9" s="257"/>
      <c r="C9" s="258"/>
      <c r="D9" s="49" t="s">
        <v>81</v>
      </c>
      <c r="E9" s="122">
        <f t="shared" ref="E9:F9" si="3">E10+E14</f>
        <v>3780.8300000000004</v>
      </c>
      <c r="F9" s="122">
        <f t="shared" si="3"/>
        <v>15437.5</v>
      </c>
      <c r="G9" s="122">
        <f>G10+G14</f>
        <v>10800</v>
      </c>
      <c r="H9" s="122">
        <f t="shared" ref="H9:I9" si="4">H10+H14</f>
        <v>10800</v>
      </c>
      <c r="I9" s="122">
        <f t="shared" si="4"/>
        <v>10800</v>
      </c>
    </row>
    <row r="10" spans="1:9" x14ac:dyDescent="0.3">
      <c r="A10" s="247">
        <v>3</v>
      </c>
      <c r="B10" s="248"/>
      <c r="C10" s="249"/>
      <c r="D10" s="183" t="s">
        <v>10</v>
      </c>
      <c r="E10" s="121">
        <f t="shared" ref="E10:F10" si="5">E11+E12+E13</f>
        <v>2942.7100000000005</v>
      </c>
      <c r="F10" s="121">
        <f t="shared" si="5"/>
        <v>14437.5</v>
      </c>
      <c r="G10" s="121">
        <f>G11+G12+G13</f>
        <v>10800</v>
      </c>
      <c r="H10" s="121">
        <f t="shared" ref="H10:I10" si="6">H11+H12+H13</f>
        <v>10800</v>
      </c>
      <c r="I10" s="121">
        <f t="shared" si="6"/>
        <v>10800</v>
      </c>
    </row>
    <row r="11" spans="1:9" x14ac:dyDescent="0.3">
      <c r="A11" s="259">
        <v>31</v>
      </c>
      <c r="B11" s="260"/>
      <c r="C11" s="261"/>
      <c r="D11" s="183" t="s">
        <v>11</v>
      </c>
      <c r="E11" s="119">
        <v>398.84</v>
      </c>
      <c r="F11" s="119">
        <v>301.14999999999998</v>
      </c>
      <c r="G11" s="119">
        <v>0</v>
      </c>
      <c r="H11" s="119">
        <v>0</v>
      </c>
      <c r="I11" s="121">
        <v>0</v>
      </c>
    </row>
    <row r="12" spans="1:9" x14ac:dyDescent="0.3">
      <c r="A12" s="259">
        <v>32</v>
      </c>
      <c r="B12" s="260"/>
      <c r="C12" s="261"/>
      <c r="D12" s="183" t="s">
        <v>22</v>
      </c>
      <c r="E12" s="119">
        <v>2140.5500000000002</v>
      </c>
      <c r="F12" s="119">
        <v>14136.35</v>
      </c>
      <c r="G12" s="119">
        <v>10800</v>
      </c>
      <c r="H12" s="119">
        <v>10800</v>
      </c>
      <c r="I12" s="119">
        <v>10800</v>
      </c>
    </row>
    <row r="13" spans="1:9" x14ac:dyDescent="0.3">
      <c r="A13" s="175">
        <v>38</v>
      </c>
      <c r="B13" s="176"/>
      <c r="C13" s="177"/>
      <c r="D13" s="58" t="s">
        <v>76</v>
      </c>
      <c r="E13" s="119">
        <v>403.32</v>
      </c>
      <c r="F13" s="119">
        <v>0</v>
      </c>
      <c r="G13" s="119">
        <v>0</v>
      </c>
      <c r="H13" s="119">
        <v>0</v>
      </c>
      <c r="I13" s="119">
        <v>0</v>
      </c>
    </row>
    <row r="14" spans="1:9" x14ac:dyDescent="0.3">
      <c r="A14" s="51">
        <v>4</v>
      </c>
      <c r="B14" s="52"/>
      <c r="C14" s="53"/>
      <c r="D14" s="171" t="s">
        <v>12</v>
      </c>
      <c r="E14" s="121">
        <f t="shared" ref="E14:F14" si="7">E15</f>
        <v>838.12</v>
      </c>
      <c r="F14" s="121">
        <f t="shared" si="7"/>
        <v>1000</v>
      </c>
      <c r="G14" s="121">
        <f>G15</f>
        <v>0</v>
      </c>
      <c r="H14" s="121">
        <f t="shared" ref="H14:I14" si="8">H15</f>
        <v>0</v>
      </c>
      <c r="I14" s="121">
        <f t="shared" si="8"/>
        <v>0</v>
      </c>
    </row>
    <row r="15" spans="1:9" x14ac:dyDescent="0.3">
      <c r="A15" s="175">
        <v>42</v>
      </c>
      <c r="B15" s="176"/>
      <c r="C15" s="177"/>
      <c r="D15" s="56" t="s">
        <v>31</v>
      </c>
      <c r="E15" s="119">
        <v>838.12</v>
      </c>
      <c r="F15" s="119">
        <v>1000</v>
      </c>
      <c r="G15" s="119">
        <v>0</v>
      </c>
      <c r="H15" s="119">
        <v>0</v>
      </c>
      <c r="I15" s="119">
        <v>0</v>
      </c>
    </row>
    <row r="16" spans="1:9" s="98" customFormat="1" x14ac:dyDescent="0.3">
      <c r="A16" s="256" t="s">
        <v>71</v>
      </c>
      <c r="B16" s="257"/>
      <c r="C16" s="258"/>
      <c r="D16" s="49" t="s">
        <v>72</v>
      </c>
      <c r="E16" s="122">
        <f t="shared" ref="E16:F16" si="9">E17+E21</f>
        <v>921517.6</v>
      </c>
      <c r="F16" s="122">
        <f t="shared" si="9"/>
        <v>1155112.08</v>
      </c>
      <c r="G16" s="122">
        <f>G17+G21</f>
        <v>930990</v>
      </c>
      <c r="H16" s="122">
        <f t="shared" ref="H16:I16" si="10">H17+H21</f>
        <v>980990</v>
      </c>
      <c r="I16" s="122">
        <f t="shared" si="10"/>
        <v>1180990</v>
      </c>
    </row>
    <row r="17" spans="1:9" s="50" customFormat="1" x14ac:dyDescent="0.3">
      <c r="A17" s="247">
        <v>3</v>
      </c>
      <c r="B17" s="248"/>
      <c r="C17" s="249"/>
      <c r="D17" s="180" t="s">
        <v>10</v>
      </c>
      <c r="E17" s="123">
        <f t="shared" ref="E17:F17" si="11">SUM(E18:E20)</f>
        <v>893623.78</v>
      </c>
      <c r="F17" s="123">
        <f t="shared" si="11"/>
        <v>1116853.3500000001</v>
      </c>
      <c r="G17" s="124">
        <f>SUM(G18:G20)</f>
        <v>868871.1</v>
      </c>
      <c r="H17" s="123">
        <f t="shared" ref="H17:I17" si="12">SUM(H18:H20)</f>
        <v>961465.5</v>
      </c>
      <c r="I17" s="124">
        <f t="shared" si="12"/>
        <v>1138934.25</v>
      </c>
    </row>
    <row r="18" spans="1:9" x14ac:dyDescent="0.3">
      <c r="A18" s="259">
        <v>31</v>
      </c>
      <c r="B18" s="260"/>
      <c r="C18" s="261"/>
      <c r="D18" s="183" t="s">
        <v>121</v>
      </c>
      <c r="E18" s="110">
        <v>432640.54</v>
      </c>
      <c r="F18" s="110">
        <v>418936.8</v>
      </c>
      <c r="G18" s="110">
        <v>406936.37</v>
      </c>
      <c r="H18" s="110">
        <v>410979</v>
      </c>
      <c r="I18" s="110">
        <v>592979</v>
      </c>
    </row>
    <row r="19" spans="1:9" x14ac:dyDescent="0.3">
      <c r="A19" s="259">
        <v>32</v>
      </c>
      <c r="B19" s="260"/>
      <c r="C19" s="261"/>
      <c r="D19" s="183" t="s">
        <v>22</v>
      </c>
      <c r="E19" s="110">
        <v>457542.49</v>
      </c>
      <c r="F19" s="110">
        <v>695038.2</v>
      </c>
      <c r="G19" s="110">
        <v>459006.38</v>
      </c>
      <c r="H19" s="110">
        <v>547558.15</v>
      </c>
      <c r="I19" s="110">
        <v>543026.9</v>
      </c>
    </row>
    <row r="20" spans="1:9" x14ac:dyDescent="0.3">
      <c r="A20" s="175">
        <v>34</v>
      </c>
      <c r="B20" s="176"/>
      <c r="C20" s="177"/>
      <c r="D20" s="38" t="s">
        <v>73</v>
      </c>
      <c r="E20" s="110">
        <v>3440.75</v>
      </c>
      <c r="F20" s="110">
        <v>2878.35</v>
      </c>
      <c r="G20" s="110">
        <v>2928.35</v>
      </c>
      <c r="H20" s="110">
        <v>2928.35</v>
      </c>
      <c r="I20" s="110">
        <v>2928.35</v>
      </c>
    </row>
    <row r="21" spans="1:9" s="50" customFormat="1" ht="19.8" customHeight="1" x14ac:dyDescent="0.3">
      <c r="A21" s="51">
        <v>4</v>
      </c>
      <c r="B21" s="52"/>
      <c r="C21" s="53"/>
      <c r="D21" s="171" t="s">
        <v>12</v>
      </c>
      <c r="E21" s="81">
        <f t="shared" ref="E21:F21" si="13">E22+E23</f>
        <v>27893.82</v>
      </c>
      <c r="F21" s="81">
        <f t="shared" si="13"/>
        <v>38258.730000000003</v>
      </c>
      <c r="G21" s="81">
        <f>G22+G23</f>
        <v>62118.9</v>
      </c>
      <c r="H21" s="81">
        <f t="shared" ref="H21:I21" si="14">H22+H23</f>
        <v>19524.5</v>
      </c>
      <c r="I21" s="81">
        <f t="shared" si="14"/>
        <v>42055.75</v>
      </c>
    </row>
    <row r="22" spans="1:9" ht="13.2" customHeight="1" x14ac:dyDescent="0.3">
      <c r="A22" s="175">
        <v>41</v>
      </c>
      <c r="B22" s="176"/>
      <c r="C22" s="177"/>
      <c r="D22" s="97" t="s">
        <v>13</v>
      </c>
      <c r="E22" s="119">
        <v>196</v>
      </c>
      <c r="F22" s="119">
        <v>0</v>
      </c>
      <c r="G22" s="119">
        <v>0</v>
      </c>
      <c r="H22" s="119">
        <v>0</v>
      </c>
      <c r="I22" s="125">
        <v>0</v>
      </c>
    </row>
    <row r="23" spans="1:9" ht="16.2" customHeight="1" x14ac:dyDescent="0.3">
      <c r="A23" s="175">
        <v>42</v>
      </c>
      <c r="B23" s="176"/>
      <c r="C23" s="177"/>
      <c r="D23" s="56" t="s">
        <v>31</v>
      </c>
      <c r="E23" s="119">
        <v>27697.82</v>
      </c>
      <c r="F23" s="119">
        <v>38258.730000000003</v>
      </c>
      <c r="G23" s="186">
        <v>62118.9</v>
      </c>
      <c r="H23" s="187">
        <v>19524.5</v>
      </c>
      <c r="I23" s="114">
        <v>42055.75</v>
      </c>
    </row>
    <row r="24" spans="1:9" s="98" customFormat="1" x14ac:dyDescent="0.3">
      <c r="A24" s="256" t="s">
        <v>71</v>
      </c>
      <c r="B24" s="257"/>
      <c r="C24" s="258"/>
      <c r="D24" s="57" t="s">
        <v>74</v>
      </c>
      <c r="E24" s="126">
        <f t="shared" ref="E24:F24" si="15">E25+E31</f>
        <v>1691966.01</v>
      </c>
      <c r="F24" s="126">
        <f t="shared" si="15"/>
        <v>2444511.71</v>
      </c>
      <c r="G24" s="126">
        <f>G25+G31</f>
        <v>2982122.9</v>
      </c>
      <c r="H24" s="126">
        <f t="shared" ref="H24:I24" si="16">H25+H31</f>
        <v>2914722.5</v>
      </c>
      <c r="I24" s="122">
        <f t="shared" si="16"/>
        <v>2899668.89</v>
      </c>
    </row>
    <row r="25" spans="1:9" s="50" customFormat="1" x14ac:dyDescent="0.3">
      <c r="A25" s="247">
        <v>3</v>
      </c>
      <c r="B25" s="248"/>
      <c r="C25" s="249"/>
      <c r="D25" s="183" t="s">
        <v>10</v>
      </c>
      <c r="E25" s="123">
        <f t="shared" ref="E25:F25" si="17">SUM(E26:E30)</f>
        <v>1691966.01</v>
      </c>
      <c r="F25" s="123">
        <f t="shared" si="17"/>
        <v>2442011.71</v>
      </c>
      <c r="G25" s="124">
        <f>SUM(G26:G30)</f>
        <v>2982122.9</v>
      </c>
      <c r="H25" s="127">
        <f t="shared" ref="H25:I25" si="18">SUM(H26:H30)</f>
        <v>2914722.5</v>
      </c>
      <c r="I25" s="124">
        <f t="shared" si="18"/>
        <v>2899668.89</v>
      </c>
    </row>
    <row r="26" spans="1:9" x14ac:dyDescent="0.3">
      <c r="A26" s="259">
        <v>31</v>
      </c>
      <c r="B26" s="260"/>
      <c r="C26" s="261"/>
      <c r="D26" s="183" t="s">
        <v>11</v>
      </c>
      <c r="E26" s="110">
        <v>1294659.51</v>
      </c>
      <c r="F26" s="110">
        <v>1994622.61</v>
      </c>
      <c r="G26" s="114">
        <v>2234498.0299999998</v>
      </c>
      <c r="H26" s="114">
        <v>2245973.38</v>
      </c>
      <c r="I26" s="114">
        <v>2236246.31</v>
      </c>
    </row>
    <row r="27" spans="1:9" x14ac:dyDescent="0.3">
      <c r="A27" s="259">
        <v>32</v>
      </c>
      <c r="B27" s="260"/>
      <c r="C27" s="261"/>
      <c r="D27" s="183" t="s">
        <v>22</v>
      </c>
      <c r="E27" s="110">
        <v>397306.48</v>
      </c>
      <c r="F27" s="110">
        <v>447382.1</v>
      </c>
      <c r="G27" s="114">
        <v>747367.87</v>
      </c>
      <c r="H27" s="114">
        <v>668492.12</v>
      </c>
      <c r="I27" s="114">
        <v>663165.57999999996</v>
      </c>
    </row>
    <row r="28" spans="1:9" x14ac:dyDescent="0.3">
      <c r="A28" s="175">
        <v>34</v>
      </c>
      <c r="B28" s="176"/>
      <c r="C28" s="177"/>
      <c r="D28" s="38" t="s">
        <v>73</v>
      </c>
      <c r="E28" s="119">
        <v>0.02</v>
      </c>
      <c r="F28" s="119">
        <v>7</v>
      </c>
      <c r="G28" s="114">
        <v>257</v>
      </c>
      <c r="H28" s="114">
        <v>257</v>
      </c>
      <c r="I28" s="114">
        <v>257</v>
      </c>
    </row>
    <row r="29" spans="1:9" x14ac:dyDescent="0.3">
      <c r="A29" s="175">
        <v>36</v>
      </c>
      <c r="B29" s="176"/>
      <c r="C29" s="177"/>
      <c r="D29" s="58" t="s">
        <v>75</v>
      </c>
      <c r="E29" s="119">
        <v>0</v>
      </c>
      <c r="F29" s="119">
        <v>0</v>
      </c>
      <c r="G29" s="119">
        <v>0</v>
      </c>
      <c r="H29" s="119">
        <v>0</v>
      </c>
      <c r="I29" s="125">
        <v>0</v>
      </c>
    </row>
    <row r="30" spans="1:9" x14ac:dyDescent="0.3">
      <c r="A30" s="175">
        <v>38</v>
      </c>
      <c r="B30" s="176"/>
      <c r="C30" s="177"/>
      <c r="D30" s="58" t="s">
        <v>76</v>
      </c>
      <c r="E30" s="110">
        <v>0</v>
      </c>
      <c r="F30" s="110">
        <v>0</v>
      </c>
      <c r="G30" s="110">
        <v>0</v>
      </c>
      <c r="H30" s="119">
        <v>0</v>
      </c>
      <c r="I30" s="125">
        <v>0</v>
      </c>
    </row>
    <row r="31" spans="1:9" s="50" customFormat="1" x14ac:dyDescent="0.3">
      <c r="A31" s="51">
        <v>4</v>
      </c>
      <c r="B31" s="52"/>
      <c r="C31" s="53"/>
      <c r="D31" s="180"/>
      <c r="E31" s="121">
        <f t="shared" ref="E31:F31" si="19">E32+E33</f>
        <v>0</v>
      </c>
      <c r="F31" s="121">
        <f t="shared" si="19"/>
        <v>2500</v>
      </c>
      <c r="G31" s="121">
        <f>G32+G33</f>
        <v>0</v>
      </c>
      <c r="H31" s="121">
        <f t="shared" ref="H31:I31" si="20">H32+H33</f>
        <v>0</v>
      </c>
      <c r="I31" s="121">
        <f t="shared" si="20"/>
        <v>0</v>
      </c>
    </row>
    <row r="32" spans="1:9" x14ac:dyDescent="0.3">
      <c r="A32" s="175">
        <v>41</v>
      </c>
      <c r="B32" s="176"/>
      <c r="C32" s="177"/>
      <c r="D32" s="55" t="s">
        <v>77</v>
      </c>
      <c r="E32" s="119">
        <v>0</v>
      </c>
      <c r="F32" s="119">
        <v>0</v>
      </c>
      <c r="G32" s="119">
        <v>0</v>
      </c>
      <c r="H32" s="119">
        <v>0</v>
      </c>
      <c r="I32" s="125">
        <v>0</v>
      </c>
    </row>
    <row r="33" spans="1:12" x14ac:dyDescent="0.3">
      <c r="A33" s="175">
        <v>42</v>
      </c>
      <c r="B33" s="176"/>
      <c r="C33" s="177"/>
      <c r="D33" s="56" t="s">
        <v>31</v>
      </c>
      <c r="E33" s="110">
        <v>0</v>
      </c>
      <c r="F33" s="110">
        <v>2500</v>
      </c>
      <c r="G33" s="110">
        <v>0</v>
      </c>
      <c r="H33" s="119">
        <v>0</v>
      </c>
      <c r="I33" s="125">
        <v>0</v>
      </c>
    </row>
    <row r="34" spans="1:12" x14ac:dyDescent="0.3">
      <c r="A34" s="256" t="s">
        <v>71</v>
      </c>
      <c r="B34" s="257"/>
      <c r="C34" s="258"/>
      <c r="D34" s="57" t="s">
        <v>83</v>
      </c>
      <c r="E34" s="122">
        <f t="shared" ref="E34:F34" si="21">E35+E38</f>
        <v>47259.460000000006</v>
      </c>
      <c r="F34" s="122">
        <f t="shared" si="21"/>
        <v>45149.18</v>
      </c>
      <c r="G34" s="122">
        <f>G35+G38</f>
        <v>1131914.4300000002</v>
      </c>
      <c r="H34" s="81">
        <f>H35+H38</f>
        <v>1131914.4300000002</v>
      </c>
      <c r="I34" s="121">
        <f>I35+I38</f>
        <v>1131914.43</v>
      </c>
      <c r="L34" s="73"/>
    </row>
    <row r="35" spans="1:12" s="50" customFormat="1" x14ac:dyDescent="0.3">
      <c r="A35" s="51">
        <v>3</v>
      </c>
      <c r="B35" s="52"/>
      <c r="C35" s="53"/>
      <c r="D35" s="183" t="s">
        <v>10</v>
      </c>
      <c r="E35" s="121">
        <f t="shared" ref="E35:F35" si="22">SUM(E36:E37)</f>
        <v>47259.460000000006</v>
      </c>
      <c r="F35" s="121">
        <f t="shared" si="22"/>
        <v>45149.18</v>
      </c>
      <c r="G35" s="121">
        <f>SUM(G36:G37)</f>
        <v>1131914.4300000002</v>
      </c>
      <c r="H35" s="81">
        <f>SUM(H36:H37)</f>
        <v>1131914.4300000002</v>
      </c>
      <c r="I35" s="121">
        <f>SUM(I36:I37)</f>
        <v>1131914.43</v>
      </c>
    </row>
    <row r="36" spans="1:12" x14ac:dyDescent="0.3">
      <c r="A36" s="175">
        <v>31</v>
      </c>
      <c r="B36" s="176"/>
      <c r="C36" s="177"/>
      <c r="D36" s="183" t="s">
        <v>11</v>
      </c>
      <c r="E36" s="110">
        <v>29135.83</v>
      </c>
      <c r="F36" s="110">
        <v>44649.18</v>
      </c>
      <c r="G36" s="110">
        <v>82981.320000000007</v>
      </c>
      <c r="H36" s="110">
        <v>82981.320000000007</v>
      </c>
      <c r="I36" s="110">
        <v>83981.32</v>
      </c>
    </row>
    <row r="37" spans="1:12" x14ac:dyDescent="0.3">
      <c r="A37" s="175">
        <v>32</v>
      </c>
      <c r="B37" s="176"/>
      <c r="C37" s="177"/>
      <c r="D37" s="183" t="s">
        <v>22</v>
      </c>
      <c r="E37" s="119">
        <v>18123.63</v>
      </c>
      <c r="F37" s="119">
        <v>500</v>
      </c>
      <c r="G37" s="119">
        <v>1048933.1100000001</v>
      </c>
      <c r="H37" s="119">
        <v>1048933.1100000001</v>
      </c>
      <c r="I37" s="119">
        <v>1047933.11</v>
      </c>
    </row>
    <row r="38" spans="1:12" x14ac:dyDescent="0.3">
      <c r="A38" s="175">
        <v>4</v>
      </c>
      <c r="B38" s="176"/>
      <c r="C38" s="177"/>
      <c r="D38" s="58"/>
      <c r="E38" s="119">
        <f t="shared" ref="E38" si="23">E39</f>
        <v>0</v>
      </c>
      <c r="F38" s="119">
        <v>0</v>
      </c>
      <c r="G38" s="119">
        <f>G39</f>
        <v>0</v>
      </c>
      <c r="H38" s="119">
        <f t="shared" ref="H38:I38" si="24">H39</f>
        <v>0</v>
      </c>
      <c r="I38" s="119">
        <f t="shared" si="24"/>
        <v>0</v>
      </c>
    </row>
    <row r="39" spans="1:12" x14ac:dyDescent="0.3">
      <c r="A39" s="175">
        <v>42</v>
      </c>
      <c r="B39" s="176"/>
      <c r="C39" s="177"/>
      <c r="D39" s="56" t="s">
        <v>31</v>
      </c>
      <c r="E39" s="119">
        <v>0</v>
      </c>
      <c r="F39" s="119">
        <v>0</v>
      </c>
      <c r="G39" s="119">
        <v>0</v>
      </c>
      <c r="H39" s="119">
        <v>0</v>
      </c>
      <c r="I39" s="125">
        <v>0</v>
      </c>
    </row>
    <row r="40" spans="1:12" s="98" customFormat="1" x14ac:dyDescent="0.3">
      <c r="A40" s="256" t="s">
        <v>71</v>
      </c>
      <c r="B40" s="257"/>
      <c r="C40" s="258"/>
      <c r="D40" s="59" t="s">
        <v>122</v>
      </c>
      <c r="E40" s="122">
        <f t="shared" ref="E40:F41" si="25">E41</f>
        <v>0</v>
      </c>
      <c r="F40" s="122">
        <f t="shared" si="25"/>
        <v>1000</v>
      </c>
      <c r="G40" s="122">
        <f>G41</f>
        <v>1000</v>
      </c>
      <c r="H40" s="122">
        <f t="shared" ref="H40:I41" si="26">H41</f>
        <v>1000</v>
      </c>
      <c r="I40" s="122">
        <f t="shared" si="26"/>
        <v>1000</v>
      </c>
    </row>
    <row r="41" spans="1:12" s="50" customFormat="1" x14ac:dyDescent="0.3">
      <c r="A41" s="51">
        <v>3</v>
      </c>
      <c r="B41" s="52"/>
      <c r="C41" s="53"/>
      <c r="D41" s="60"/>
      <c r="E41" s="122">
        <f t="shared" si="25"/>
        <v>0</v>
      </c>
      <c r="F41" s="122">
        <f t="shared" si="25"/>
        <v>1000</v>
      </c>
      <c r="G41" s="122">
        <f>G42</f>
        <v>1000</v>
      </c>
      <c r="H41" s="121">
        <f t="shared" si="26"/>
        <v>1000</v>
      </c>
      <c r="I41" s="121">
        <f t="shared" si="26"/>
        <v>1000</v>
      </c>
    </row>
    <row r="42" spans="1:12" x14ac:dyDescent="0.3">
      <c r="A42" s="175">
        <v>32</v>
      </c>
      <c r="B42" s="176"/>
      <c r="C42" s="177"/>
      <c r="D42" s="183" t="s">
        <v>22</v>
      </c>
      <c r="E42" s="110">
        <v>0</v>
      </c>
      <c r="F42" s="110">
        <v>1000</v>
      </c>
      <c r="G42" s="110">
        <v>1000</v>
      </c>
      <c r="H42" s="119">
        <v>1000</v>
      </c>
      <c r="I42" s="119">
        <v>1000</v>
      </c>
    </row>
    <row r="43" spans="1:12" s="50" customFormat="1" ht="26.4" x14ac:dyDescent="0.3">
      <c r="A43" s="256" t="s">
        <v>71</v>
      </c>
      <c r="B43" s="257"/>
      <c r="C43" s="258"/>
      <c r="D43" s="59" t="s">
        <v>78</v>
      </c>
      <c r="E43" s="122">
        <f t="shared" ref="E43:F43" si="27">E44+E46</f>
        <v>29967.919999999998</v>
      </c>
      <c r="F43" s="122">
        <f t="shared" si="27"/>
        <v>5200</v>
      </c>
      <c r="G43" s="122">
        <f>G44+G46</f>
        <v>26605.599999999999</v>
      </c>
      <c r="H43" s="121">
        <f t="shared" ref="H43:I43" si="28">H44+H46</f>
        <v>3700</v>
      </c>
      <c r="I43" s="121">
        <f t="shared" si="28"/>
        <v>3700</v>
      </c>
    </row>
    <row r="44" spans="1:12" s="50" customFormat="1" x14ac:dyDescent="0.3">
      <c r="A44" s="51">
        <v>3</v>
      </c>
      <c r="B44" s="52"/>
      <c r="C44" s="53"/>
      <c r="D44" s="183" t="s">
        <v>10</v>
      </c>
      <c r="E44" s="121">
        <f t="shared" ref="E44:F44" si="29">E45</f>
        <v>29967.919999999998</v>
      </c>
      <c r="F44" s="121">
        <f t="shared" si="29"/>
        <v>5200</v>
      </c>
      <c r="G44" s="121">
        <f>G45</f>
        <v>5200</v>
      </c>
      <c r="H44" s="121">
        <f t="shared" ref="H44:I44" si="30">H45</f>
        <v>3700</v>
      </c>
      <c r="I44" s="121">
        <f t="shared" si="30"/>
        <v>3700</v>
      </c>
    </row>
    <row r="45" spans="1:12" x14ac:dyDescent="0.3">
      <c r="A45" s="175">
        <v>32</v>
      </c>
      <c r="B45" s="176"/>
      <c r="C45" s="177"/>
      <c r="D45" s="183" t="s">
        <v>22</v>
      </c>
      <c r="E45" s="110">
        <v>29967.919999999998</v>
      </c>
      <c r="F45" s="110">
        <v>5200</v>
      </c>
      <c r="G45" s="110">
        <v>5200</v>
      </c>
      <c r="H45" s="119">
        <v>3700</v>
      </c>
      <c r="I45" s="125">
        <v>3700</v>
      </c>
    </row>
    <row r="46" spans="1:12" s="50" customFormat="1" x14ac:dyDescent="0.3">
      <c r="A46" s="51">
        <v>4</v>
      </c>
      <c r="B46" s="52"/>
      <c r="C46" s="53"/>
      <c r="D46" s="180"/>
      <c r="E46" s="81">
        <f t="shared" ref="E46:F46" si="31">E47</f>
        <v>0</v>
      </c>
      <c r="F46" s="81">
        <f t="shared" si="31"/>
        <v>0</v>
      </c>
      <c r="G46" s="81">
        <f>G47</f>
        <v>21405.599999999999</v>
      </c>
      <c r="H46" s="81">
        <f t="shared" ref="H46:I46" si="32">H47</f>
        <v>0</v>
      </c>
      <c r="I46" s="81">
        <f t="shared" si="32"/>
        <v>0</v>
      </c>
    </row>
    <row r="47" spans="1:12" ht="16.2" customHeight="1" x14ac:dyDescent="0.3">
      <c r="A47" s="175">
        <v>42</v>
      </c>
      <c r="B47" s="176"/>
      <c r="C47" s="177"/>
      <c r="D47" s="56" t="s">
        <v>31</v>
      </c>
      <c r="E47" s="110">
        <v>0</v>
      </c>
      <c r="F47" s="110">
        <v>0</v>
      </c>
      <c r="G47" s="110">
        <v>21405.599999999999</v>
      </c>
      <c r="H47" s="119">
        <v>0</v>
      </c>
      <c r="I47" s="125">
        <v>0</v>
      </c>
    </row>
    <row r="48" spans="1:12" x14ac:dyDescent="0.3">
      <c r="A48" s="175"/>
      <c r="B48" s="176"/>
      <c r="C48" s="177"/>
      <c r="D48" s="183"/>
      <c r="E48" s="119"/>
      <c r="F48" s="119"/>
      <c r="G48" s="119"/>
      <c r="H48" s="119"/>
      <c r="I48" s="125"/>
    </row>
    <row r="49" spans="1:12" s="50" customFormat="1" ht="26.4" x14ac:dyDescent="0.3">
      <c r="A49" s="250" t="s">
        <v>79</v>
      </c>
      <c r="B49" s="251"/>
      <c r="C49" s="252"/>
      <c r="D49" s="99" t="s">
        <v>80</v>
      </c>
      <c r="E49" s="191">
        <f t="shared" ref="E49:F49" si="33">E50</f>
        <v>30451.79</v>
      </c>
      <c r="F49" s="191">
        <f t="shared" si="33"/>
        <v>53977</v>
      </c>
      <c r="G49" s="121">
        <f>G50</f>
        <v>69816</v>
      </c>
      <c r="H49" s="191">
        <f t="shared" ref="H49:I49" si="34">H50</f>
        <v>69816</v>
      </c>
      <c r="I49" s="191">
        <f t="shared" si="34"/>
        <v>69816</v>
      </c>
    </row>
    <row r="50" spans="1:12" s="50" customFormat="1" x14ac:dyDescent="0.3">
      <c r="A50" s="256" t="s">
        <v>71</v>
      </c>
      <c r="B50" s="257"/>
      <c r="C50" s="258"/>
      <c r="D50" s="38" t="s">
        <v>81</v>
      </c>
      <c r="E50" s="122">
        <f t="shared" ref="E50:F50" si="35">E52+E54</f>
        <v>30451.79</v>
      </c>
      <c r="F50" s="122">
        <f t="shared" si="35"/>
        <v>53977</v>
      </c>
      <c r="G50" s="122">
        <f>G52+G54</f>
        <v>69816</v>
      </c>
      <c r="H50" s="121">
        <f t="shared" ref="H50:I50" si="36">H52+H54</f>
        <v>69816</v>
      </c>
      <c r="I50" s="121">
        <f t="shared" si="36"/>
        <v>69816</v>
      </c>
    </row>
    <row r="51" spans="1:12" x14ac:dyDescent="0.3">
      <c r="A51" s="62">
        <v>3</v>
      </c>
      <c r="B51" s="179"/>
      <c r="C51" s="180"/>
      <c r="D51" s="183" t="s">
        <v>10</v>
      </c>
      <c r="E51" s="119">
        <f t="shared" ref="E51:F51" si="37">E52</f>
        <v>23367.71</v>
      </c>
      <c r="F51" s="119">
        <f t="shared" si="37"/>
        <v>30651.54</v>
      </c>
      <c r="G51" s="119">
        <f>G52</f>
        <v>12191</v>
      </c>
      <c r="H51" s="119">
        <f t="shared" ref="H51:I51" si="38">H52</f>
        <v>12191</v>
      </c>
      <c r="I51" s="119">
        <f t="shared" si="38"/>
        <v>12191</v>
      </c>
    </row>
    <row r="52" spans="1:12" s="64" customFormat="1" x14ac:dyDescent="0.3">
      <c r="A52" s="63">
        <v>32</v>
      </c>
      <c r="B52" s="182"/>
      <c r="C52" s="183"/>
      <c r="D52" s="183" t="s">
        <v>22</v>
      </c>
      <c r="E52" s="110">
        <v>23367.71</v>
      </c>
      <c r="F52" s="110">
        <v>30651.54</v>
      </c>
      <c r="G52" s="110">
        <v>12191</v>
      </c>
      <c r="H52" s="110">
        <v>12191</v>
      </c>
      <c r="I52" s="110">
        <v>12191</v>
      </c>
    </row>
    <row r="53" spans="1:12" s="50" customFormat="1" x14ac:dyDescent="0.3">
      <c r="A53" s="62">
        <v>4</v>
      </c>
      <c r="B53" s="52"/>
      <c r="C53" s="53"/>
      <c r="D53" s="180"/>
      <c r="E53" s="121">
        <f t="shared" ref="E53:F53" si="39">E54</f>
        <v>7084.08</v>
      </c>
      <c r="F53" s="121">
        <f t="shared" si="39"/>
        <v>23325.46</v>
      </c>
      <c r="G53" s="121">
        <f>G54</f>
        <v>57625</v>
      </c>
      <c r="H53" s="121">
        <f t="shared" ref="H53:I53" si="40">H54</f>
        <v>57625</v>
      </c>
      <c r="I53" s="121">
        <f t="shared" si="40"/>
        <v>57625</v>
      </c>
    </row>
    <row r="54" spans="1:12" x14ac:dyDescent="0.3">
      <c r="A54" s="63">
        <v>42</v>
      </c>
      <c r="B54" s="176"/>
      <c r="C54" s="177"/>
      <c r="D54" s="56" t="s">
        <v>31</v>
      </c>
      <c r="E54" s="110">
        <v>7084.08</v>
      </c>
      <c r="F54" s="110">
        <v>23325.46</v>
      </c>
      <c r="G54" s="110">
        <v>57625</v>
      </c>
      <c r="H54" s="110">
        <v>57625</v>
      </c>
      <c r="I54" s="110">
        <v>57625</v>
      </c>
    </row>
    <row r="55" spans="1:12" x14ac:dyDescent="0.3">
      <c r="A55" s="63"/>
      <c r="B55" s="176"/>
      <c r="C55" s="177"/>
      <c r="D55" s="61"/>
      <c r="E55" s="110"/>
      <c r="F55" s="110"/>
      <c r="G55" s="110"/>
      <c r="H55" s="110"/>
      <c r="I55" s="120"/>
    </row>
    <row r="56" spans="1:12" s="50" customFormat="1" ht="26.4" x14ac:dyDescent="0.3">
      <c r="A56" s="250" t="s">
        <v>82</v>
      </c>
      <c r="B56" s="251"/>
      <c r="C56" s="252"/>
      <c r="D56" s="99" t="s">
        <v>114</v>
      </c>
      <c r="E56" s="192">
        <f t="shared" ref="E56:F57" si="41">E57</f>
        <v>26608.070000000003</v>
      </c>
      <c r="F56" s="192">
        <f t="shared" si="41"/>
        <v>32719.31</v>
      </c>
      <c r="G56" s="81">
        <f>G57</f>
        <v>32719.31</v>
      </c>
      <c r="H56" s="192">
        <f t="shared" ref="H56:I57" si="42">H57</f>
        <v>32719.31</v>
      </c>
      <c r="I56" s="192">
        <f t="shared" si="42"/>
        <v>32719.31</v>
      </c>
      <c r="L56" s="76">
        <f>G56+G63+G69</f>
        <v>94905.430000000008</v>
      </c>
    </row>
    <row r="57" spans="1:12" s="50" customFormat="1" x14ac:dyDescent="0.3">
      <c r="A57" s="256" t="s">
        <v>71</v>
      </c>
      <c r="B57" s="257"/>
      <c r="C57" s="258"/>
      <c r="D57" s="38" t="s">
        <v>83</v>
      </c>
      <c r="E57" s="121">
        <f t="shared" si="41"/>
        <v>26608.070000000003</v>
      </c>
      <c r="F57" s="121">
        <f t="shared" si="41"/>
        <v>32719.31</v>
      </c>
      <c r="G57" s="121">
        <f>G58</f>
        <v>32719.31</v>
      </c>
      <c r="H57" s="81">
        <f t="shared" si="42"/>
        <v>32719.31</v>
      </c>
      <c r="I57" s="81">
        <f t="shared" si="42"/>
        <v>32719.31</v>
      </c>
    </row>
    <row r="58" spans="1:12" x14ac:dyDescent="0.3">
      <c r="A58" s="62">
        <v>3</v>
      </c>
      <c r="B58" s="179"/>
      <c r="C58" s="180"/>
      <c r="D58" s="183" t="s">
        <v>10</v>
      </c>
      <c r="E58" s="119">
        <f t="shared" ref="E58:F58" si="43">E59+E60</f>
        <v>26608.070000000003</v>
      </c>
      <c r="F58" s="119">
        <f t="shared" si="43"/>
        <v>32719.31</v>
      </c>
      <c r="G58" s="119">
        <f>G59+G60</f>
        <v>32719.31</v>
      </c>
      <c r="H58" s="110">
        <f t="shared" ref="H58:I58" si="44">H59+H60</f>
        <v>32719.31</v>
      </c>
      <c r="I58" s="110">
        <f t="shared" si="44"/>
        <v>32719.31</v>
      </c>
    </row>
    <row r="59" spans="1:12" x14ac:dyDescent="0.3">
      <c r="A59" s="63">
        <v>31</v>
      </c>
      <c r="B59" s="179"/>
      <c r="C59" s="180"/>
      <c r="D59" s="183" t="s">
        <v>11</v>
      </c>
      <c r="E59" s="119">
        <v>25485.08</v>
      </c>
      <c r="F59" s="119">
        <v>31630.22</v>
      </c>
      <c r="G59" s="119">
        <v>31630.22</v>
      </c>
      <c r="H59" s="119">
        <v>31630.22</v>
      </c>
      <c r="I59" s="119">
        <v>31630.22</v>
      </c>
    </row>
    <row r="60" spans="1:12" s="64" customFormat="1" x14ac:dyDescent="0.3">
      <c r="A60" s="63">
        <v>32</v>
      </c>
      <c r="B60" s="182"/>
      <c r="C60" s="183"/>
      <c r="D60" s="183" t="s">
        <v>22</v>
      </c>
      <c r="E60" s="110">
        <v>1122.99</v>
      </c>
      <c r="F60" s="110">
        <v>1089.0899999999999</v>
      </c>
      <c r="G60" s="110">
        <v>1089.0899999999999</v>
      </c>
      <c r="H60" s="110">
        <v>1089.0899999999999</v>
      </c>
      <c r="I60" s="110">
        <v>1089.0899999999999</v>
      </c>
    </row>
    <row r="61" spans="1:12" s="64" customFormat="1" x14ac:dyDescent="0.3">
      <c r="A61" s="63"/>
      <c r="B61" s="182"/>
      <c r="C61" s="183"/>
      <c r="D61" s="183"/>
      <c r="E61" s="110"/>
      <c r="F61" s="110"/>
      <c r="G61" s="110"/>
      <c r="H61" s="128"/>
      <c r="I61" s="128"/>
    </row>
    <row r="62" spans="1:12" s="64" customFormat="1" x14ac:dyDescent="0.3">
      <c r="A62" s="63"/>
      <c r="B62" s="182"/>
      <c r="C62" s="183"/>
      <c r="D62" s="183"/>
      <c r="E62" s="110"/>
      <c r="F62" s="110"/>
      <c r="G62" s="110"/>
      <c r="H62" s="128"/>
      <c r="I62" s="128"/>
    </row>
    <row r="63" spans="1:12" s="95" customFormat="1" ht="26.4" x14ac:dyDescent="0.3">
      <c r="A63" s="250" t="s">
        <v>111</v>
      </c>
      <c r="B63" s="251"/>
      <c r="C63" s="252"/>
      <c r="D63" s="99" t="s">
        <v>116</v>
      </c>
      <c r="E63" s="192">
        <f t="shared" ref="E63:F64" si="45">E64</f>
        <v>30029.97</v>
      </c>
      <c r="F63" s="192">
        <f t="shared" si="45"/>
        <v>32273.91</v>
      </c>
      <c r="G63" s="81">
        <f>G64</f>
        <v>32273.91</v>
      </c>
      <c r="H63" s="192">
        <f t="shared" ref="H63:I64" si="46">H64</f>
        <v>32273.91</v>
      </c>
      <c r="I63" s="192">
        <f t="shared" si="46"/>
        <v>32273.91</v>
      </c>
    </row>
    <row r="64" spans="1:12" s="95" customFormat="1" x14ac:dyDescent="0.3">
      <c r="A64" s="256" t="s">
        <v>71</v>
      </c>
      <c r="B64" s="257"/>
      <c r="C64" s="258"/>
      <c r="D64" s="38" t="s">
        <v>83</v>
      </c>
      <c r="E64" s="122">
        <f t="shared" si="45"/>
        <v>30029.97</v>
      </c>
      <c r="F64" s="122">
        <f t="shared" si="45"/>
        <v>32273.91</v>
      </c>
      <c r="G64" s="122">
        <f>G65</f>
        <v>32273.91</v>
      </c>
      <c r="H64" s="81">
        <f t="shared" si="46"/>
        <v>32273.91</v>
      </c>
      <c r="I64" s="81">
        <f t="shared" si="46"/>
        <v>32273.91</v>
      </c>
    </row>
    <row r="65" spans="1:9" s="95" customFormat="1" x14ac:dyDescent="0.3">
      <c r="A65" s="62">
        <v>3</v>
      </c>
      <c r="B65" s="179"/>
      <c r="C65" s="180"/>
      <c r="D65" s="183" t="s">
        <v>10</v>
      </c>
      <c r="E65" s="119">
        <f t="shared" ref="E65:F65" si="47">E66+E67</f>
        <v>30029.97</v>
      </c>
      <c r="F65" s="119">
        <f t="shared" si="47"/>
        <v>32273.91</v>
      </c>
      <c r="G65" s="119">
        <f>G66+G67</f>
        <v>32273.91</v>
      </c>
      <c r="H65" s="110">
        <f t="shared" ref="H65:I65" si="48">H66+H67</f>
        <v>32273.91</v>
      </c>
      <c r="I65" s="110">
        <f t="shared" si="48"/>
        <v>32273.91</v>
      </c>
    </row>
    <row r="66" spans="1:9" s="95" customFormat="1" x14ac:dyDescent="0.3">
      <c r="A66" s="63">
        <v>31</v>
      </c>
      <c r="B66" s="179"/>
      <c r="C66" s="180"/>
      <c r="D66" s="183" t="s">
        <v>11</v>
      </c>
      <c r="E66" s="119">
        <v>29212.7</v>
      </c>
      <c r="F66" s="119">
        <v>31184.82</v>
      </c>
      <c r="G66" s="119">
        <v>31184.82</v>
      </c>
      <c r="H66" s="119">
        <v>31184.82</v>
      </c>
      <c r="I66" s="119">
        <v>31184.82</v>
      </c>
    </row>
    <row r="67" spans="1:9" s="95" customFormat="1" x14ac:dyDescent="0.3">
      <c r="A67" s="63">
        <v>32</v>
      </c>
      <c r="B67" s="182"/>
      <c r="C67" s="183"/>
      <c r="D67" s="183" t="s">
        <v>22</v>
      </c>
      <c r="E67" s="110">
        <v>817.27</v>
      </c>
      <c r="F67" s="110">
        <v>1089.0899999999999</v>
      </c>
      <c r="G67" s="110">
        <v>1089.0899999999999</v>
      </c>
      <c r="H67" s="110">
        <v>1089.0899999999999</v>
      </c>
      <c r="I67" s="110">
        <v>1089.0899999999999</v>
      </c>
    </row>
    <row r="68" spans="1:9" s="64" customFormat="1" x14ac:dyDescent="0.3">
      <c r="A68" s="63"/>
      <c r="B68" s="182"/>
      <c r="C68" s="183"/>
      <c r="D68" s="183"/>
      <c r="E68" s="110"/>
      <c r="F68" s="110"/>
      <c r="G68" s="110"/>
      <c r="H68" s="128"/>
      <c r="I68" s="128"/>
    </row>
    <row r="69" spans="1:9" s="64" customFormat="1" ht="27.6" customHeight="1" x14ac:dyDescent="0.3">
      <c r="A69" s="250" t="s">
        <v>112</v>
      </c>
      <c r="B69" s="251"/>
      <c r="C69" s="252"/>
      <c r="D69" s="99" t="s">
        <v>115</v>
      </c>
      <c r="E69" s="81">
        <f t="shared" ref="E69:F70" si="49">E70</f>
        <v>9326.5199999999986</v>
      </c>
      <c r="F69" s="81">
        <f t="shared" si="49"/>
        <v>29912.210000000003</v>
      </c>
      <c r="G69" s="81">
        <f>G70</f>
        <v>29912.210000000003</v>
      </c>
      <c r="H69" s="81">
        <f t="shared" ref="H69:I70" si="50">H70</f>
        <v>29912.210000000003</v>
      </c>
      <c r="I69" s="81">
        <f t="shared" si="50"/>
        <v>29912.210000000003</v>
      </c>
    </row>
    <row r="70" spans="1:9" s="64" customFormat="1" x14ac:dyDescent="0.3">
      <c r="A70" s="256" t="s">
        <v>71</v>
      </c>
      <c r="B70" s="257"/>
      <c r="C70" s="258"/>
      <c r="D70" s="38" t="s">
        <v>83</v>
      </c>
      <c r="E70" s="122">
        <f t="shared" si="49"/>
        <v>9326.5199999999986</v>
      </c>
      <c r="F70" s="122">
        <f t="shared" si="49"/>
        <v>29912.210000000003</v>
      </c>
      <c r="G70" s="122">
        <f>G71</f>
        <v>29912.210000000003</v>
      </c>
      <c r="H70" s="81">
        <f t="shared" si="50"/>
        <v>29912.210000000003</v>
      </c>
      <c r="I70" s="81">
        <f t="shared" si="50"/>
        <v>29912.210000000003</v>
      </c>
    </row>
    <row r="71" spans="1:9" s="64" customFormat="1" x14ac:dyDescent="0.3">
      <c r="A71" s="62">
        <v>3</v>
      </c>
      <c r="B71" s="179"/>
      <c r="C71" s="180"/>
      <c r="D71" s="183" t="s">
        <v>10</v>
      </c>
      <c r="E71" s="119">
        <f t="shared" ref="E71:F71" si="51">E72+E73</f>
        <v>9326.5199999999986</v>
      </c>
      <c r="F71" s="119">
        <f t="shared" si="51"/>
        <v>29912.210000000003</v>
      </c>
      <c r="G71" s="119">
        <f>G72+G73</f>
        <v>29912.210000000003</v>
      </c>
      <c r="H71" s="110">
        <f t="shared" ref="H71:I71" si="52">H72+H73</f>
        <v>29912.210000000003</v>
      </c>
      <c r="I71" s="110">
        <f t="shared" si="52"/>
        <v>29912.210000000003</v>
      </c>
    </row>
    <row r="72" spans="1:9" s="64" customFormat="1" x14ac:dyDescent="0.3">
      <c r="A72" s="63">
        <v>31</v>
      </c>
      <c r="B72" s="179"/>
      <c r="C72" s="180"/>
      <c r="D72" s="183" t="s">
        <v>11</v>
      </c>
      <c r="E72" s="119">
        <v>9301.6299999999992</v>
      </c>
      <c r="F72" s="119">
        <v>29325.06</v>
      </c>
      <c r="G72" s="119">
        <v>29325.06</v>
      </c>
      <c r="H72" s="119">
        <v>29325.06</v>
      </c>
      <c r="I72" s="119">
        <v>29325.06</v>
      </c>
    </row>
    <row r="73" spans="1:9" s="64" customFormat="1" x14ac:dyDescent="0.3">
      <c r="A73" s="63">
        <v>32</v>
      </c>
      <c r="B73" s="182"/>
      <c r="C73" s="183"/>
      <c r="D73" s="183" t="s">
        <v>22</v>
      </c>
      <c r="E73" s="110">
        <v>24.89</v>
      </c>
      <c r="F73" s="110">
        <v>587.15</v>
      </c>
      <c r="G73" s="110">
        <v>587.15</v>
      </c>
      <c r="H73" s="110">
        <v>587.15</v>
      </c>
      <c r="I73" s="110">
        <v>587.15</v>
      </c>
    </row>
    <row r="74" spans="1:9" ht="25.8" customHeight="1" x14ac:dyDescent="0.3">
      <c r="A74" s="63"/>
      <c r="B74" s="176"/>
      <c r="C74" s="177"/>
      <c r="D74" s="183"/>
      <c r="E74" s="119"/>
      <c r="F74" s="119"/>
      <c r="G74" s="119"/>
      <c r="H74" s="128"/>
      <c r="I74" s="128"/>
    </row>
    <row r="75" spans="1:9" ht="30.6" customHeight="1" x14ac:dyDescent="0.3">
      <c r="A75" s="250" t="s">
        <v>84</v>
      </c>
      <c r="B75" s="251"/>
      <c r="C75" s="252"/>
      <c r="D75" s="100" t="s">
        <v>85</v>
      </c>
      <c r="E75" s="193">
        <f t="shared" ref="E75:F75" si="53">E76</f>
        <v>40558.039999999994</v>
      </c>
      <c r="F75" s="193">
        <f t="shared" si="53"/>
        <v>35000</v>
      </c>
      <c r="G75" s="119">
        <f>G76</f>
        <v>35000</v>
      </c>
      <c r="H75" s="193">
        <f t="shared" ref="H75:I75" si="54">H76</f>
        <v>35000</v>
      </c>
      <c r="I75" s="193">
        <f t="shared" si="54"/>
        <v>35000</v>
      </c>
    </row>
    <row r="76" spans="1:9" x14ac:dyDescent="0.3">
      <c r="A76" s="256" t="s">
        <v>25</v>
      </c>
      <c r="B76" s="257"/>
      <c r="C76" s="258"/>
      <c r="D76" s="65" t="s">
        <v>75</v>
      </c>
      <c r="E76" s="122">
        <f t="shared" ref="E76:F76" si="55">E77+E81</f>
        <v>40558.039999999994</v>
      </c>
      <c r="F76" s="122">
        <f t="shared" si="55"/>
        <v>35000</v>
      </c>
      <c r="G76" s="122">
        <f>G77+G81</f>
        <v>35000</v>
      </c>
      <c r="H76" s="121">
        <f t="shared" ref="H76:I76" si="56">H77+H81</f>
        <v>35000</v>
      </c>
      <c r="I76" s="121">
        <f t="shared" si="56"/>
        <v>35000</v>
      </c>
    </row>
    <row r="77" spans="1:9" x14ac:dyDescent="0.3">
      <c r="A77" s="262">
        <v>3</v>
      </c>
      <c r="B77" s="263"/>
      <c r="C77" s="264"/>
      <c r="D77" s="183" t="s">
        <v>10</v>
      </c>
      <c r="E77" s="119">
        <f t="shared" ref="E77:F77" si="57">SUM(E78:E80)</f>
        <v>38767.589999999997</v>
      </c>
      <c r="F77" s="119">
        <f t="shared" si="57"/>
        <v>35000</v>
      </c>
      <c r="G77" s="119">
        <f>SUM(G78:G80)</f>
        <v>35000</v>
      </c>
      <c r="H77" s="119">
        <f t="shared" ref="H77:I77" si="58">SUM(H78:H80)</f>
        <v>35000</v>
      </c>
      <c r="I77" s="119">
        <f t="shared" si="58"/>
        <v>35000</v>
      </c>
    </row>
    <row r="78" spans="1:9" x14ac:dyDescent="0.3">
      <c r="A78" s="259">
        <v>31</v>
      </c>
      <c r="B78" s="260"/>
      <c r="C78" s="261"/>
      <c r="D78" s="183" t="s">
        <v>11</v>
      </c>
      <c r="E78" s="119">
        <v>28743.88</v>
      </c>
      <c r="F78" s="119">
        <v>30804.78</v>
      </c>
      <c r="G78" s="119">
        <v>30804.78</v>
      </c>
      <c r="H78" s="119">
        <v>30804.78</v>
      </c>
      <c r="I78" s="119">
        <v>30804.78</v>
      </c>
    </row>
    <row r="79" spans="1:9" x14ac:dyDescent="0.3">
      <c r="A79" s="259">
        <v>32</v>
      </c>
      <c r="B79" s="260"/>
      <c r="C79" s="261"/>
      <c r="D79" s="183" t="s">
        <v>22</v>
      </c>
      <c r="E79" s="119">
        <v>10023.709999999999</v>
      </c>
      <c r="F79" s="119">
        <v>4195.22</v>
      </c>
      <c r="G79" s="119">
        <v>4195.22</v>
      </c>
      <c r="H79" s="119">
        <v>4195.22</v>
      </c>
      <c r="I79" s="119">
        <v>4195.22</v>
      </c>
    </row>
    <row r="80" spans="1:9" x14ac:dyDescent="0.3">
      <c r="A80" s="175">
        <v>38</v>
      </c>
      <c r="B80" s="176"/>
      <c r="C80" s="177"/>
      <c r="D80" s="58" t="s">
        <v>86</v>
      </c>
      <c r="E80" s="119">
        <v>0</v>
      </c>
      <c r="F80" s="119">
        <v>0</v>
      </c>
      <c r="G80" s="119">
        <v>0</v>
      </c>
      <c r="H80" s="119">
        <v>0</v>
      </c>
      <c r="I80" s="119">
        <v>0</v>
      </c>
    </row>
    <row r="81" spans="1:13" x14ac:dyDescent="0.3">
      <c r="A81" s="175">
        <v>4</v>
      </c>
      <c r="B81" s="176"/>
      <c r="C81" s="177"/>
      <c r="D81" s="183"/>
      <c r="E81" s="119">
        <f t="shared" ref="E81:F81" si="59">E82</f>
        <v>1790.45</v>
      </c>
      <c r="F81" s="119">
        <f t="shared" si="59"/>
        <v>0</v>
      </c>
      <c r="G81" s="119">
        <f>G82</f>
        <v>0</v>
      </c>
      <c r="H81" s="119">
        <f t="shared" ref="H81:I81" si="60">H82</f>
        <v>0</v>
      </c>
      <c r="I81" s="119">
        <f t="shared" si="60"/>
        <v>0</v>
      </c>
    </row>
    <row r="82" spans="1:13" ht="26.4" x14ac:dyDescent="0.3">
      <c r="A82" s="259">
        <v>42</v>
      </c>
      <c r="B82" s="260"/>
      <c r="C82" s="261"/>
      <c r="D82" s="183" t="s">
        <v>31</v>
      </c>
      <c r="E82" s="119">
        <v>1790.45</v>
      </c>
      <c r="F82" s="119">
        <v>0</v>
      </c>
      <c r="G82" s="119">
        <v>0</v>
      </c>
      <c r="H82" s="119">
        <v>0</v>
      </c>
      <c r="I82" s="119">
        <v>0</v>
      </c>
      <c r="K82" s="66"/>
      <c r="L82" s="67"/>
      <c r="M82" s="67"/>
    </row>
    <row r="83" spans="1:13" ht="23.4" customHeight="1" x14ac:dyDescent="0.3">
      <c r="A83" s="175"/>
      <c r="B83" s="176"/>
      <c r="C83" s="177"/>
      <c r="D83" s="96"/>
      <c r="E83" s="119"/>
      <c r="F83" s="119"/>
      <c r="G83" s="119"/>
      <c r="H83" s="119"/>
      <c r="I83" s="119"/>
      <c r="K83" s="94"/>
      <c r="L83" s="67"/>
      <c r="M83" s="67"/>
    </row>
    <row r="84" spans="1:13" ht="45" customHeight="1" x14ac:dyDescent="0.3">
      <c r="A84" s="250" t="s">
        <v>87</v>
      </c>
      <c r="B84" s="251"/>
      <c r="C84" s="252"/>
      <c r="D84" s="101" t="s">
        <v>117</v>
      </c>
      <c r="E84" s="193">
        <f t="shared" ref="E84:F84" si="61">E85</f>
        <v>51841.359999999993</v>
      </c>
      <c r="F84" s="193">
        <f t="shared" si="61"/>
        <v>0</v>
      </c>
      <c r="G84" s="119">
        <f>G85</f>
        <v>0</v>
      </c>
      <c r="H84" s="193">
        <f t="shared" ref="H84:I84" si="62">H85</f>
        <v>0</v>
      </c>
      <c r="I84" s="193">
        <f t="shared" si="62"/>
        <v>0</v>
      </c>
      <c r="K84" s="94"/>
      <c r="L84" s="67"/>
      <c r="M84" s="67"/>
    </row>
    <row r="85" spans="1:13" x14ac:dyDescent="0.3">
      <c r="A85" s="256" t="s">
        <v>25</v>
      </c>
      <c r="B85" s="257"/>
      <c r="C85" s="258"/>
      <c r="D85" s="65" t="s">
        <v>75</v>
      </c>
      <c r="E85" s="122">
        <f t="shared" ref="E85:F85" si="63">E86+E90</f>
        <v>51841.359999999993</v>
      </c>
      <c r="F85" s="122">
        <f t="shared" si="63"/>
        <v>0</v>
      </c>
      <c r="G85" s="122">
        <f>G86+G90</f>
        <v>0</v>
      </c>
      <c r="H85" s="121">
        <f t="shared" ref="H85:I85" si="64">H86+H90</f>
        <v>0</v>
      </c>
      <c r="I85" s="121">
        <f t="shared" si="64"/>
        <v>0</v>
      </c>
      <c r="K85" s="94"/>
      <c r="L85" s="67"/>
      <c r="M85" s="67"/>
    </row>
    <row r="86" spans="1:13" x14ac:dyDescent="0.3">
      <c r="A86" s="262">
        <v>3</v>
      </c>
      <c r="B86" s="263"/>
      <c r="C86" s="264"/>
      <c r="D86" s="183" t="s">
        <v>10</v>
      </c>
      <c r="E86" s="119">
        <f t="shared" ref="E86:F86" si="65">SUM(E87:E89)</f>
        <v>51841.359999999993</v>
      </c>
      <c r="F86" s="119">
        <f t="shared" si="65"/>
        <v>0</v>
      </c>
      <c r="G86" s="119">
        <f>SUM(G87:G89)</f>
        <v>0</v>
      </c>
      <c r="H86" s="119">
        <f t="shared" ref="H86:I86" si="66">SUM(H87:H89)</f>
        <v>0</v>
      </c>
      <c r="I86" s="119">
        <f t="shared" si="66"/>
        <v>0</v>
      </c>
      <c r="K86" s="94"/>
      <c r="L86" s="67"/>
      <c r="M86" s="67"/>
    </row>
    <row r="87" spans="1:13" x14ac:dyDescent="0.3">
      <c r="A87" s="259">
        <v>31</v>
      </c>
      <c r="B87" s="260"/>
      <c r="C87" s="261"/>
      <c r="D87" s="183" t="s">
        <v>11</v>
      </c>
      <c r="E87" s="119">
        <v>35876.699999999997</v>
      </c>
      <c r="F87" s="119">
        <v>0</v>
      </c>
      <c r="G87" s="119">
        <v>0</v>
      </c>
      <c r="H87" s="119">
        <v>0</v>
      </c>
      <c r="I87" s="119">
        <v>0</v>
      </c>
      <c r="K87" s="94"/>
      <c r="L87" s="67"/>
      <c r="M87" s="67"/>
    </row>
    <row r="88" spans="1:13" ht="14.4" customHeight="1" x14ac:dyDescent="0.3">
      <c r="A88" s="259">
        <v>32</v>
      </c>
      <c r="B88" s="260"/>
      <c r="C88" s="261"/>
      <c r="D88" s="183" t="s">
        <v>22</v>
      </c>
      <c r="E88" s="119">
        <v>13743.31</v>
      </c>
      <c r="F88" s="119">
        <v>0</v>
      </c>
      <c r="G88" s="119">
        <v>0</v>
      </c>
      <c r="H88" s="119">
        <v>0</v>
      </c>
      <c r="I88" s="119">
        <v>0</v>
      </c>
      <c r="K88" s="94"/>
      <c r="L88" s="67"/>
      <c r="M88" s="67"/>
    </row>
    <row r="89" spans="1:13" x14ac:dyDescent="0.3">
      <c r="A89" s="175">
        <v>38</v>
      </c>
      <c r="B89" s="176"/>
      <c r="C89" s="177"/>
      <c r="D89" s="58" t="s">
        <v>86</v>
      </c>
      <c r="E89" s="119">
        <v>2221.35</v>
      </c>
      <c r="F89" s="119">
        <v>0</v>
      </c>
      <c r="G89" s="119">
        <v>0</v>
      </c>
      <c r="H89" s="119">
        <v>0</v>
      </c>
      <c r="I89" s="119">
        <v>0</v>
      </c>
      <c r="K89" s="94"/>
      <c r="L89" s="67"/>
      <c r="M89" s="67"/>
    </row>
    <row r="90" spans="1:13" x14ac:dyDescent="0.3">
      <c r="A90" s="175">
        <v>4</v>
      </c>
      <c r="B90" s="176"/>
      <c r="C90" s="177"/>
      <c r="D90" s="183"/>
      <c r="E90" s="119">
        <f t="shared" ref="E90:F90" si="67">E91</f>
        <v>0</v>
      </c>
      <c r="F90" s="119">
        <f t="shared" si="67"/>
        <v>0</v>
      </c>
      <c r="G90" s="119">
        <f>G91</f>
        <v>0</v>
      </c>
      <c r="H90" s="119">
        <f t="shared" ref="H90:I90" si="68">H91</f>
        <v>0</v>
      </c>
      <c r="I90" s="119">
        <f t="shared" si="68"/>
        <v>0</v>
      </c>
      <c r="K90" s="94"/>
      <c r="L90" s="67"/>
      <c r="M90" s="67"/>
    </row>
    <row r="91" spans="1:13" ht="26.4" x14ac:dyDescent="0.3">
      <c r="A91" s="259">
        <v>42</v>
      </c>
      <c r="B91" s="260"/>
      <c r="C91" s="261"/>
      <c r="D91" s="183" t="s">
        <v>31</v>
      </c>
      <c r="E91" s="119">
        <v>0</v>
      </c>
      <c r="F91" s="119">
        <v>0</v>
      </c>
      <c r="G91" s="119">
        <v>0</v>
      </c>
      <c r="H91" s="119"/>
      <c r="I91" s="119"/>
      <c r="K91" s="94"/>
      <c r="L91" s="67"/>
      <c r="M91" s="67"/>
    </row>
    <row r="92" spans="1:13" ht="15.6" customHeight="1" x14ac:dyDescent="0.3">
      <c r="A92" s="175"/>
      <c r="B92" s="176"/>
      <c r="C92" s="177"/>
      <c r="D92" s="96"/>
      <c r="E92" s="119"/>
      <c r="F92" s="119"/>
      <c r="G92" s="119"/>
      <c r="H92" s="119"/>
      <c r="I92" s="119"/>
      <c r="K92" s="94"/>
      <c r="L92" s="67"/>
      <c r="M92" s="67"/>
    </row>
    <row r="93" spans="1:13" ht="36" customHeight="1" x14ac:dyDescent="0.3">
      <c r="A93" s="250" t="s">
        <v>113</v>
      </c>
      <c r="B93" s="251"/>
      <c r="C93" s="252"/>
      <c r="D93" s="102" t="s">
        <v>118</v>
      </c>
      <c r="E93" s="121">
        <f t="shared" ref="E93:F94" si="69">E94</f>
        <v>33049.01</v>
      </c>
      <c r="F93" s="121">
        <f t="shared" si="69"/>
        <v>33181</v>
      </c>
      <c r="G93" s="121">
        <f>G94</f>
        <v>33181</v>
      </c>
      <c r="H93" s="119">
        <f t="shared" ref="H93:I94" si="70">H94</f>
        <v>33181</v>
      </c>
      <c r="I93" s="119">
        <f t="shared" si="70"/>
        <v>33181</v>
      </c>
      <c r="L93" s="73">
        <f>G93+G75</f>
        <v>68181</v>
      </c>
    </row>
    <row r="94" spans="1:13" ht="15" customHeight="1" x14ac:dyDescent="0.3">
      <c r="A94" s="256" t="s">
        <v>25</v>
      </c>
      <c r="B94" s="257"/>
      <c r="C94" s="258"/>
      <c r="D94" s="65" t="s">
        <v>75</v>
      </c>
      <c r="E94" s="122">
        <f t="shared" si="69"/>
        <v>33049.01</v>
      </c>
      <c r="F94" s="122">
        <f t="shared" si="69"/>
        <v>33181</v>
      </c>
      <c r="G94" s="122">
        <f>G95</f>
        <v>33181</v>
      </c>
      <c r="H94" s="121">
        <f t="shared" si="70"/>
        <v>33181</v>
      </c>
      <c r="I94" s="121">
        <f t="shared" si="70"/>
        <v>33181</v>
      </c>
      <c r="J94" s="67"/>
    </row>
    <row r="95" spans="1:13" ht="15" customHeight="1" x14ac:dyDescent="0.3">
      <c r="A95" s="172">
        <v>3</v>
      </c>
      <c r="B95" s="173"/>
      <c r="C95" s="174"/>
      <c r="D95" s="183" t="s">
        <v>10</v>
      </c>
      <c r="E95" s="119">
        <f t="shared" ref="E95:F95" si="71">E96+E97</f>
        <v>33049.01</v>
      </c>
      <c r="F95" s="119">
        <f t="shared" si="71"/>
        <v>33181</v>
      </c>
      <c r="G95" s="119">
        <f>G96+G97</f>
        <v>33181</v>
      </c>
      <c r="H95" s="119">
        <f t="shared" ref="H95:I95" si="72">H96+H97</f>
        <v>33181</v>
      </c>
      <c r="I95" s="119">
        <f t="shared" si="72"/>
        <v>33181</v>
      </c>
    </row>
    <row r="96" spans="1:13" ht="15" customHeight="1" x14ac:dyDescent="0.3">
      <c r="A96" s="259">
        <v>31</v>
      </c>
      <c r="B96" s="260"/>
      <c r="C96" s="261"/>
      <c r="D96" s="183" t="s">
        <v>11</v>
      </c>
      <c r="E96" s="119">
        <v>17990.88</v>
      </c>
      <c r="F96" s="119">
        <v>18600</v>
      </c>
      <c r="G96" s="119">
        <v>18600</v>
      </c>
      <c r="H96" s="119">
        <v>18600</v>
      </c>
      <c r="I96" s="119">
        <v>18600</v>
      </c>
      <c r="J96" s="68"/>
      <c r="K96" s="67"/>
    </row>
    <row r="97" spans="1:16" ht="15" customHeight="1" x14ac:dyDescent="0.3">
      <c r="A97" s="259">
        <v>32</v>
      </c>
      <c r="B97" s="260"/>
      <c r="C97" s="261"/>
      <c r="D97" s="183" t="s">
        <v>22</v>
      </c>
      <c r="E97" s="119">
        <v>15058.13</v>
      </c>
      <c r="F97" s="119">
        <v>14581</v>
      </c>
      <c r="G97" s="119">
        <v>14581</v>
      </c>
      <c r="H97" s="119">
        <v>14581</v>
      </c>
      <c r="I97" s="119">
        <v>14581</v>
      </c>
      <c r="K97" s="67"/>
      <c r="L97" s="67"/>
      <c r="N97" s="67"/>
      <c r="P97" s="67"/>
    </row>
    <row r="98" spans="1:16" x14ac:dyDescent="0.3">
      <c r="A98" s="262">
        <v>4</v>
      </c>
      <c r="B98" s="263"/>
      <c r="C98" s="264"/>
      <c r="D98" s="183" t="s">
        <v>12</v>
      </c>
      <c r="E98" s="119"/>
      <c r="F98" s="119"/>
      <c r="G98" s="119"/>
      <c r="H98" s="119"/>
      <c r="I98" s="125"/>
    </row>
    <row r="99" spans="1:16" ht="26.4" x14ac:dyDescent="0.3">
      <c r="A99" s="259">
        <v>42</v>
      </c>
      <c r="B99" s="260"/>
      <c r="C99" s="261"/>
      <c r="D99" s="183" t="s">
        <v>31</v>
      </c>
      <c r="E99" s="119"/>
      <c r="F99" s="119"/>
      <c r="G99" s="119"/>
      <c r="H99" s="119"/>
      <c r="I99" s="125"/>
    </row>
    <row r="100" spans="1:16" x14ac:dyDescent="0.3">
      <c r="E100" s="73"/>
      <c r="F100" s="73"/>
      <c r="G100" s="71"/>
      <c r="H100" s="73"/>
      <c r="I100" s="71"/>
      <c r="K100" s="67"/>
      <c r="L100" s="67"/>
      <c r="N100" s="67"/>
    </row>
    <row r="101" spans="1:16" x14ac:dyDescent="0.3">
      <c r="C101" s="69"/>
      <c r="D101" s="69"/>
      <c r="E101" s="71"/>
      <c r="F101" s="71"/>
      <c r="G101" s="71"/>
      <c r="H101" s="71"/>
      <c r="I101" s="71"/>
      <c r="L101" s="67"/>
    </row>
    <row r="102" spans="1:16" x14ac:dyDescent="0.3">
      <c r="C102" s="69"/>
      <c r="D102" s="69"/>
      <c r="E102" s="71"/>
      <c r="F102" s="71"/>
      <c r="G102" s="71"/>
      <c r="H102" s="71"/>
      <c r="I102" s="71"/>
    </row>
    <row r="103" spans="1:16" x14ac:dyDescent="0.3">
      <c r="C103" s="69"/>
      <c r="D103" s="69"/>
      <c r="E103" s="71"/>
      <c r="F103" s="71"/>
      <c r="G103" s="71"/>
      <c r="H103" s="71"/>
      <c r="I103" s="71"/>
      <c r="K103" s="70"/>
      <c r="L103" s="70"/>
      <c r="M103" s="70"/>
    </row>
    <row r="104" spans="1:16" ht="14.4" customHeight="1" x14ac:dyDescent="0.3">
      <c r="E104" s="73"/>
      <c r="F104" s="73"/>
      <c r="G104" s="71"/>
      <c r="H104" s="73"/>
      <c r="I104" s="71"/>
      <c r="J104" s="69"/>
    </row>
    <row r="105" spans="1:16" x14ac:dyDescent="0.3">
      <c r="E105" s="73"/>
      <c r="F105" s="73"/>
      <c r="G105" s="71"/>
      <c r="H105" s="73"/>
      <c r="I105" s="73"/>
      <c r="K105" s="67"/>
    </row>
    <row r="106" spans="1:16" x14ac:dyDescent="0.3">
      <c r="E106" s="73"/>
      <c r="F106" s="73"/>
      <c r="G106" s="71"/>
      <c r="H106" s="73"/>
      <c r="I106" s="73"/>
    </row>
    <row r="107" spans="1:16" x14ac:dyDescent="0.3">
      <c r="E107" s="73"/>
      <c r="F107" s="73"/>
      <c r="G107" s="71"/>
      <c r="H107" s="73"/>
      <c r="I107" s="73"/>
    </row>
    <row r="108" spans="1:16" x14ac:dyDescent="0.3">
      <c r="E108" s="73"/>
      <c r="F108" s="73"/>
      <c r="G108" s="71"/>
      <c r="H108" s="73"/>
      <c r="I108" s="73"/>
    </row>
    <row r="109" spans="1:16" x14ac:dyDescent="0.3">
      <c r="E109" s="73"/>
      <c r="F109" s="73"/>
      <c r="G109" s="71"/>
      <c r="H109" s="73"/>
      <c r="I109" s="73"/>
    </row>
    <row r="110" spans="1:16" x14ac:dyDescent="0.3">
      <c r="E110" s="73"/>
      <c r="F110" s="73"/>
      <c r="G110" s="71"/>
      <c r="H110" s="73"/>
      <c r="I110" s="73"/>
    </row>
    <row r="111" spans="1:16" x14ac:dyDescent="0.3">
      <c r="C111" s="72"/>
      <c r="D111" s="72"/>
      <c r="E111" s="129"/>
      <c r="F111" s="129"/>
      <c r="G111" s="71"/>
      <c r="H111" s="129"/>
      <c r="I111" s="129"/>
    </row>
    <row r="112" spans="1:16" x14ac:dyDescent="0.3">
      <c r="C112" s="72"/>
      <c r="D112" s="72"/>
      <c r="E112" s="129"/>
      <c r="F112" s="129"/>
      <c r="G112" s="71"/>
      <c r="H112" s="129"/>
      <c r="I112" s="130"/>
    </row>
    <row r="113" spans="3:9" x14ac:dyDescent="0.3">
      <c r="C113" s="72"/>
      <c r="D113" s="72"/>
      <c r="E113" s="129"/>
      <c r="F113" s="129"/>
      <c r="G113" s="71"/>
      <c r="H113" s="131"/>
      <c r="I113" s="71"/>
    </row>
    <row r="114" spans="3:9" x14ac:dyDescent="0.3">
      <c r="E114" s="73"/>
      <c r="F114" s="73"/>
      <c r="G114" s="71"/>
      <c r="H114" s="73"/>
      <c r="I114" s="71"/>
    </row>
    <row r="115" spans="3:9" x14ac:dyDescent="0.3">
      <c r="E115" s="73"/>
      <c r="F115" s="73"/>
      <c r="G115" s="71"/>
      <c r="H115" s="73"/>
      <c r="I115" s="71"/>
    </row>
    <row r="116" spans="3:9" x14ac:dyDescent="0.3">
      <c r="E116" s="73"/>
      <c r="F116" s="73"/>
      <c r="G116" s="71"/>
      <c r="H116" s="73"/>
      <c r="I116" s="71"/>
    </row>
    <row r="117" spans="3:9" x14ac:dyDescent="0.3">
      <c r="E117" s="73"/>
      <c r="F117" s="73"/>
      <c r="G117" s="71"/>
      <c r="H117" s="73"/>
      <c r="I117" s="71"/>
    </row>
    <row r="118" spans="3:9" x14ac:dyDescent="0.3">
      <c r="E118" s="73"/>
      <c r="F118" s="73"/>
      <c r="G118" s="71"/>
      <c r="H118" s="73"/>
      <c r="I118" s="71"/>
    </row>
    <row r="119" spans="3:9" x14ac:dyDescent="0.3">
      <c r="E119" s="73"/>
      <c r="F119" s="73"/>
      <c r="G119" s="71"/>
      <c r="H119" s="73"/>
      <c r="I119" s="71"/>
    </row>
    <row r="120" spans="3:9" x14ac:dyDescent="0.3">
      <c r="E120" s="73"/>
      <c r="F120" s="73"/>
      <c r="G120" s="71"/>
      <c r="H120" s="73"/>
      <c r="I120" s="71"/>
    </row>
    <row r="121" spans="3:9" x14ac:dyDescent="0.3">
      <c r="E121" s="73"/>
      <c r="F121" s="73"/>
      <c r="G121" s="71"/>
      <c r="H121" s="73"/>
      <c r="I121" s="71"/>
    </row>
    <row r="122" spans="3:9" x14ac:dyDescent="0.3">
      <c r="E122" s="73"/>
      <c r="F122" s="73"/>
      <c r="G122" s="71"/>
      <c r="H122" s="73"/>
      <c r="I122" s="71"/>
    </row>
    <row r="123" spans="3:9" x14ac:dyDescent="0.3">
      <c r="E123" s="73"/>
      <c r="F123" s="73"/>
      <c r="G123" s="71"/>
      <c r="H123" s="73"/>
      <c r="I123" s="71"/>
    </row>
    <row r="124" spans="3:9" x14ac:dyDescent="0.3">
      <c r="E124" s="73"/>
      <c r="F124" s="73"/>
      <c r="G124" s="71"/>
      <c r="H124" s="73"/>
      <c r="I124" s="71"/>
    </row>
    <row r="125" spans="3:9" x14ac:dyDescent="0.3">
      <c r="E125" s="73"/>
      <c r="F125" s="73"/>
      <c r="G125" s="71"/>
      <c r="H125" s="73"/>
      <c r="I125" s="71"/>
    </row>
    <row r="126" spans="3:9" x14ac:dyDescent="0.3">
      <c r="E126" s="73"/>
      <c r="F126" s="73"/>
      <c r="G126" s="71"/>
      <c r="H126" s="73"/>
      <c r="I126" s="71"/>
    </row>
    <row r="127" spans="3:9" x14ac:dyDescent="0.3">
      <c r="G127" s="71"/>
      <c r="H127" s="73"/>
      <c r="I127" s="71"/>
    </row>
    <row r="128" spans="3:9" x14ac:dyDescent="0.3">
      <c r="G128" s="71"/>
      <c r="H128" s="73"/>
      <c r="I128" s="71"/>
    </row>
    <row r="129" spans="4:9" x14ac:dyDescent="0.3">
      <c r="G129" s="71"/>
      <c r="H129" s="73"/>
      <c r="I129" s="130"/>
    </row>
    <row r="130" spans="4:9" ht="14.4" hidden="1" customHeight="1" x14ac:dyDescent="0.3">
      <c r="G130" s="71"/>
      <c r="H130" s="73"/>
      <c r="I130" s="71"/>
    </row>
    <row r="131" spans="4:9" ht="14.4" hidden="1" customHeight="1" x14ac:dyDescent="0.3">
      <c r="D131" t="s">
        <v>119</v>
      </c>
      <c r="G131" s="71">
        <f>G93+G85+G75+G69+G63+G56+G34</f>
        <v>1295000.8600000001</v>
      </c>
      <c r="H131" s="73">
        <f>H93+H85+H75+H69+H63+H56+H34</f>
        <v>1295000.8600000001</v>
      </c>
      <c r="I131" s="73">
        <f>I93+I85+I75+I69+I63+I56+I34</f>
        <v>1295000.8599999999</v>
      </c>
    </row>
    <row r="132" spans="4:9" ht="14.4" hidden="1" customHeight="1" x14ac:dyDescent="0.3">
      <c r="D132" t="s">
        <v>120</v>
      </c>
      <c r="G132" s="71">
        <f>I21</f>
        <v>42055.75</v>
      </c>
      <c r="H132" s="73"/>
      <c r="I132" s="71"/>
    </row>
    <row r="133" spans="4:9" ht="14.4" hidden="1" customHeight="1" x14ac:dyDescent="0.3">
      <c r="G133" s="71"/>
      <c r="H133" s="73"/>
      <c r="I133" s="73"/>
    </row>
    <row r="134" spans="4:9" ht="14.4" hidden="1" customHeight="1" x14ac:dyDescent="0.3">
      <c r="D134">
        <v>31</v>
      </c>
      <c r="G134" s="71">
        <f>G96+G87+G78+G72+G66+G59+G36</f>
        <v>224526.2</v>
      </c>
      <c r="H134" s="71">
        <f>H96+H87+H78+H72+H66+H59+H36</f>
        <v>224526.2</v>
      </c>
      <c r="I134" s="71">
        <f>I96+I87+I78+I72+I66+I59+I36</f>
        <v>225526.2</v>
      </c>
    </row>
    <row r="135" spans="4:9" ht="14.4" hidden="1" customHeight="1" x14ac:dyDescent="0.3">
      <c r="D135">
        <v>32</v>
      </c>
      <c r="G135" s="71">
        <f>G37+G60+G67+G73+G79+G88+G97</f>
        <v>1070474.6600000001</v>
      </c>
      <c r="H135" s="73">
        <f>H37+H60+H67+H73+H79+H88+H97</f>
        <v>1070474.6600000001</v>
      </c>
      <c r="I135" s="73">
        <f>I37+I60+I67+I73+I79+I88+I97</f>
        <v>1069474.6599999999</v>
      </c>
    </row>
    <row r="136" spans="4:9" ht="14.4" hidden="1" customHeight="1" x14ac:dyDescent="0.3">
      <c r="D136">
        <v>38</v>
      </c>
      <c r="G136" s="71">
        <f>G89+G80</f>
        <v>0</v>
      </c>
      <c r="H136" s="73">
        <f t="shared" ref="H136:I136" si="73">H89+H80</f>
        <v>0</v>
      </c>
      <c r="I136" s="73">
        <f t="shared" si="73"/>
        <v>0</v>
      </c>
    </row>
    <row r="137" spans="4:9" ht="14.4" hidden="1" customHeight="1" x14ac:dyDescent="0.3">
      <c r="D137">
        <v>42</v>
      </c>
      <c r="G137" s="71">
        <f>G90+G81+G39</f>
        <v>0</v>
      </c>
      <c r="H137" s="73">
        <f>H90+H81+H39</f>
        <v>0</v>
      </c>
      <c r="I137" s="73">
        <f>I90+I81+I39</f>
        <v>0</v>
      </c>
    </row>
    <row r="138" spans="4:9" ht="14.4" hidden="1" customHeight="1" x14ac:dyDescent="0.3">
      <c r="G138" s="71">
        <f>SUM(G134:G137)</f>
        <v>1295000.8600000001</v>
      </c>
      <c r="H138" s="73">
        <f t="shared" ref="H138:I138" si="74">SUM(H134:H137)</f>
        <v>1295000.8600000001</v>
      </c>
      <c r="I138" s="73">
        <f t="shared" si="74"/>
        <v>1295000.8599999999</v>
      </c>
    </row>
  </sheetData>
  <mergeCells count="46">
    <mergeCell ref="A9:C9"/>
    <mergeCell ref="A11:C11"/>
    <mergeCell ref="A12:C12"/>
    <mergeCell ref="A10:C10"/>
    <mergeCell ref="A94:C94"/>
    <mergeCell ref="A50:C50"/>
    <mergeCell ref="A56:C56"/>
    <mergeCell ref="A57:C57"/>
    <mergeCell ref="A75:C75"/>
    <mergeCell ref="A76:C76"/>
    <mergeCell ref="A63:C63"/>
    <mergeCell ref="A64:C64"/>
    <mergeCell ref="A69:C69"/>
    <mergeCell ref="A70:C70"/>
    <mergeCell ref="A27:C27"/>
    <mergeCell ref="A34:C34"/>
    <mergeCell ref="A96:C96"/>
    <mergeCell ref="A97:C97"/>
    <mergeCell ref="A98:C98"/>
    <mergeCell ref="A99:C99"/>
    <mergeCell ref="A77:C77"/>
    <mergeCell ref="A78:C78"/>
    <mergeCell ref="A79:C79"/>
    <mergeCell ref="A82:C82"/>
    <mergeCell ref="A93:C93"/>
    <mergeCell ref="A85:C85"/>
    <mergeCell ref="A86:C86"/>
    <mergeCell ref="A87:C87"/>
    <mergeCell ref="A88:C88"/>
    <mergeCell ref="A84:C84"/>
    <mergeCell ref="A91:C91"/>
    <mergeCell ref="A40:C40"/>
    <mergeCell ref="A43:C43"/>
    <mergeCell ref="A49:C49"/>
    <mergeCell ref="A25:C25"/>
    <mergeCell ref="A26:C26"/>
    <mergeCell ref="A24:C24"/>
    <mergeCell ref="A16:C16"/>
    <mergeCell ref="A17:C17"/>
    <mergeCell ref="A19:C19"/>
    <mergeCell ref="A18:C18"/>
    <mergeCell ref="A6:C6"/>
    <mergeCell ref="A7:C7"/>
    <mergeCell ref="A5:C5"/>
    <mergeCell ref="A1:I1"/>
    <mergeCell ref="A3:I3"/>
  </mergeCells>
  <pageMargins left="0.7" right="0.7" top="0.75" bottom="0.75" header="0.3" footer="0.3"/>
  <pageSetup paperSize="9" scale="55" fitToHeight="2" orientation="portrait" r:id="rId1"/>
  <rowBreaks count="1" manualBreakCount="1">
    <brk id="48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3</vt:i4>
      </vt:variant>
    </vt:vector>
  </HeadingPairs>
  <TitlesOfParts>
    <vt:vector size="11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  <vt:lpstr>' Račun prihoda i rashoda'!Podrucje_ispisa</vt:lpstr>
      <vt:lpstr>'POSEBNI DIO'!Podrucje_ispisa</vt:lpstr>
      <vt:lpstr>'Prihodi i rashodi po izvorima'!Podrucje_ispisa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PC</cp:lastModifiedBy>
  <cp:lastPrinted>2024-11-22T08:14:28Z</cp:lastPrinted>
  <dcterms:created xsi:type="dcterms:W3CDTF">2022-08-12T12:51:27Z</dcterms:created>
  <dcterms:modified xsi:type="dcterms:W3CDTF">2024-12-04T10:34:21Z</dcterms:modified>
</cp:coreProperties>
</file>