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PC\AppData\Local\Microsoft\Windows\INetCache\Content.Outlook\84ORCD1W\"/>
    </mc:Choice>
  </mc:AlternateContent>
  <bookViews>
    <workbookView xWindow="-120" yWindow="-120" windowWidth="29040" windowHeight="15996"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s="1"/>
  <c r="E292" i="9"/>
  <c r="M291" i="9"/>
  <c r="F291" i="9" s="1"/>
  <c r="B291" i="9" s="1"/>
  <c r="L291" i="9"/>
  <c r="E291" i="9"/>
  <c r="M290" i="9"/>
  <c r="L290" i="9"/>
  <c r="F290" i="9" s="1"/>
  <c r="E290" i="9"/>
  <c r="M289" i="9"/>
  <c r="L289" i="9"/>
  <c r="F289" i="9"/>
  <c r="B289" i="9" s="1"/>
  <c r="E289" i="9"/>
  <c r="M288" i="9"/>
  <c r="L288" i="9"/>
  <c r="F288" i="9" s="1"/>
  <c r="E288" i="9"/>
  <c r="M287" i="9"/>
  <c r="F287" i="9" s="1"/>
  <c r="B287" i="9" s="1"/>
  <c r="L287" i="9"/>
  <c r="E287" i="9"/>
  <c r="M286" i="9"/>
  <c r="L286" i="9"/>
  <c r="F286" i="9" s="1"/>
  <c r="E286" i="9"/>
  <c r="B286" i="9" s="1"/>
  <c r="M285" i="9"/>
  <c r="L285" i="9"/>
  <c r="F285" i="9"/>
  <c r="B285" i="9" s="1"/>
  <c r="E285" i="9"/>
  <c r="M284" i="9"/>
  <c r="L284" i="9"/>
  <c r="F284" i="9" s="1"/>
  <c r="E284" i="9"/>
  <c r="M283" i="9"/>
  <c r="F283" i="9" s="1"/>
  <c r="B283" i="9" s="1"/>
  <c r="L283" i="9"/>
  <c r="E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B278" i="9" s="1"/>
  <c r="M277" i="9"/>
  <c r="L277" i="9"/>
  <c r="F277" i="9"/>
  <c r="B277" i="9" s="1"/>
  <c r="E277" i="9"/>
  <c r="M276" i="9"/>
  <c r="L276" i="9"/>
  <c r="F276" i="9" s="1"/>
  <c r="E276" i="9"/>
  <c r="M275" i="9"/>
  <c r="F275" i="9" s="1"/>
  <c r="B275" i="9" s="1"/>
  <c r="L275" i="9"/>
  <c r="E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B270" i="9" s="1"/>
  <c r="M269" i="9"/>
  <c r="L269" i="9"/>
  <c r="F269" i="9"/>
  <c r="B269" i="9" s="1"/>
  <c r="E269" i="9"/>
  <c r="M268" i="9"/>
  <c r="L268" i="9"/>
  <c r="F268" i="9" s="1"/>
  <c r="E268" i="9"/>
  <c r="M267" i="9"/>
  <c r="F267" i="9" s="1"/>
  <c r="B267" i="9" s="1"/>
  <c r="L267" i="9"/>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L259" i="9"/>
  <c r="E259" i="9"/>
  <c r="M258" i="9"/>
  <c r="L258" i="9"/>
  <c r="F258" i="9" s="1"/>
  <c r="E258" i="9"/>
  <c r="B258" i="9" s="1"/>
  <c r="M257" i="9"/>
  <c r="L257" i="9"/>
  <c r="F257" i="9"/>
  <c r="B257" i="9" s="1"/>
  <c r="E257" i="9"/>
  <c r="M256" i="9"/>
  <c r="L256" i="9"/>
  <c r="F256" i="9" s="1"/>
  <c r="E256" i="9"/>
  <c r="M255" i="9"/>
  <c r="L255" i="9"/>
  <c r="E255" i="9"/>
  <c r="M254" i="9"/>
  <c r="L254" i="9"/>
  <c r="F254" i="9" s="1"/>
  <c r="E254" i="9"/>
  <c r="B254" i="9" s="1"/>
  <c r="M253" i="9"/>
  <c r="L253" i="9"/>
  <c r="F253" i="9"/>
  <c r="E253" i="9"/>
  <c r="B253" i="9" s="1"/>
  <c r="M252" i="9"/>
  <c r="L252" i="9"/>
  <c r="F252" i="9" s="1"/>
  <c r="E252" i="9"/>
  <c r="M251" i="9"/>
  <c r="L251" i="9"/>
  <c r="E251" i="9"/>
  <c r="M250" i="9"/>
  <c r="L250" i="9"/>
  <c r="F250" i="9" s="1"/>
  <c r="E250" i="9"/>
  <c r="B250" i="9" s="1"/>
  <c r="M249" i="9"/>
  <c r="L249" i="9"/>
  <c r="F249" i="9"/>
  <c r="E249" i="9"/>
  <c r="B249" i="9" s="1"/>
  <c r="M248" i="9"/>
  <c r="L248" i="9"/>
  <c r="F248" i="9" s="1"/>
  <c r="E248" i="9"/>
  <c r="M247" i="9"/>
  <c r="L247" i="9"/>
  <c r="E247" i="9"/>
  <c r="M246" i="9"/>
  <c r="L246" i="9"/>
  <c r="F246" i="9" s="1"/>
  <c r="E246" i="9"/>
  <c r="M245" i="9"/>
  <c r="L245" i="9"/>
  <c r="F245" i="9"/>
  <c r="E245" i="9"/>
  <c r="B245" i="9" s="1"/>
  <c r="M244" i="9"/>
  <c r="L244" i="9"/>
  <c r="E244" i="9"/>
  <c r="M243" i="9"/>
  <c r="L243" i="9"/>
  <c r="E243" i="9"/>
  <c r="M242" i="9"/>
  <c r="L242" i="9"/>
  <c r="E242" i="9"/>
  <c r="M241" i="9"/>
  <c r="F241" i="9" s="1"/>
  <c r="L241" i="9"/>
  <c r="E241" i="9"/>
  <c r="M240" i="9"/>
  <c r="L240" i="9"/>
  <c r="E240" i="9"/>
  <c r="M239" i="9"/>
  <c r="L239" i="9"/>
  <c r="E239" i="9"/>
  <c r="M238" i="9"/>
  <c r="F238" i="9" s="1"/>
  <c r="L238" i="9"/>
  <c r="E238" i="9"/>
  <c r="B238" i="9" s="1"/>
  <c r="M237" i="9"/>
  <c r="F237" i="9" s="1"/>
  <c r="L237" i="9"/>
  <c r="E237" i="9"/>
  <c r="M236" i="9"/>
  <c r="L236" i="9"/>
  <c r="E236" i="9"/>
  <c r="M235" i="9"/>
  <c r="L235" i="9"/>
  <c r="E235" i="9"/>
  <c r="M234" i="9"/>
  <c r="L234" i="9"/>
  <c r="F234" i="9"/>
  <c r="E234" i="9"/>
  <c r="B234" i="9" s="1"/>
  <c r="M233" i="9"/>
  <c r="L233" i="9"/>
  <c r="F233" i="9"/>
  <c r="E233" i="9"/>
  <c r="M232" i="9"/>
  <c r="L232" i="9"/>
  <c r="F232" i="9" s="1"/>
  <c r="B232" i="9" s="1"/>
  <c r="E232" i="9"/>
  <c r="M231" i="9"/>
  <c r="L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E138" i="9" s="1"/>
  <c r="G138" i="9"/>
  <c r="F138" i="9"/>
  <c r="B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F56" i="9"/>
  <c r="H55" i="9"/>
  <c r="G55" i="9"/>
  <c r="F55" i="9"/>
  <c r="H54" i="9"/>
  <c r="G54" i="9"/>
  <c r="E54" i="9" s="1"/>
  <c r="B54" i="9" s="1"/>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I41" i="3" s="1"/>
  <c r="D97" i="8"/>
  <c r="D92" i="8"/>
  <c r="D87" i="8"/>
  <c r="D82" i="8"/>
  <c r="D77" i="8"/>
  <c r="D72" i="8"/>
  <c r="D67" i="8"/>
  <c r="D62" i="8"/>
  <c r="D57" i="8"/>
  <c r="D51" i="8" s="1"/>
  <c r="D52" i="8"/>
  <c r="D46" i="8"/>
  <c r="D45" i="8" s="1"/>
  <c r="I40" i="3" s="1"/>
  <c r="D37" i="8"/>
  <c r="D27" i="8"/>
  <c r="D25" i="8" s="1"/>
  <c r="D18" i="8"/>
  <c r="D8" i="8"/>
  <c r="D6" i="8" s="1"/>
  <c r="E44" i="7"/>
  <c r="D44" i="7"/>
  <c r="E39" i="7"/>
  <c r="E38" i="7" s="1"/>
  <c r="D39" i="7"/>
  <c r="D38" i="7" s="1"/>
  <c r="E30" i="7"/>
  <c r="D1563" i="1" s="1"/>
  <c r="D30" i="7"/>
  <c r="E23" i="7"/>
  <c r="D23" i="7"/>
  <c r="D22" i="7"/>
  <c r="E14" i="7"/>
  <c r="D14" i="7"/>
  <c r="E7" i="7"/>
  <c r="D7" i="7"/>
  <c r="D6" i="7" s="1"/>
  <c r="D5" i="7" s="1"/>
  <c r="E6" i="7"/>
  <c r="D1539"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D255"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1215" i="1" s="1"/>
  <c r="D211" i="5"/>
  <c r="F210" i="5"/>
  <c r="F209" i="5"/>
  <c r="F208" i="5"/>
  <c r="F207" i="5"/>
  <c r="F206" i="5"/>
  <c r="F205" i="5"/>
  <c r="E204" i="5"/>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D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1087" i="1" s="1"/>
  <c r="H1087" i="1" s="1"/>
  <c r="D82" i="5"/>
  <c r="F81" i="5"/>
  <c r="F80" i="5"/>
  <c r="F79" i="5"/>
  <c r="F78" i="5"/>
  <c r="F77" i="5"/>
  <c r="E76" i="5"/>
  <c r="D76" i="5"/>
  <c r="F76" i="5" s="1"/>
  <c r="F75" i="5"/>
  <c r="F74" i="5"/>
  <c r="F73" i="5"/>
  <c r="F72" i="5"/>
  <c r="E71" i="5"/>
  <c r="D1076" i="1" s="1"/>
  <c r="D71" i="5"/>
  <c r="D70" i="5" s="1"/>
  <c r="C1075" i="1" s="1"/>
  <c r="F68" i="5"/>
  <c r="F67" i="5"/>
  <c r="F66" i="5"/>
  <c r="F65" i="5"/>
  <c r="F64" i="5"/>
  <c r="E63" i="5"/>
  <c r="D1068" i="1" s="1"/>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1040" i="1" s="1"/>
  <c r="D35" i="5"/>
  <c r="F34" i="5"/>
  <c r="F33" i="5"/>
  <c r="F32" i="5"/>
  <c r="F31" i="5"/>
  <c r="F30" i="5"/>
  <c r="E29" i="5"/>
  <c r="D1034" i="1" s="1"/>
  <c r="G1034" i="1" s="1"/>
  <c r="D29" i="5"/>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E571" i="4" s="1"/>
  <c r="D56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30" i="4" s="1"/>
  <c r="E428" i="4"/>
  <c r="D428" i="4"/>
  <c r="F428" i="4" s="1"/>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F366" i="4"/>
  <c r="E366" i="4"/>
  <c r="D366" i="4"/>
  <c r="F365" i="4"/>
  <c r="F364" i="4"/>
  <c r="F363" i="4"/>
  <c r="E362" i="4"/>
  <c r="E361" i="4" s="1"/>
  <c r="D362" i="4"/>
  <c r="D361"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16" i="1" s="1"/>
  <c r="D322" i="4"/>
  <c r="F322" i="4" s="1"/>
  <c r="D321" i="4"/>
  <c r="F321" i="4" s="1"/>
  <c r="F320" i="4"/>
  <c r="F319" i="4"/>
  <c r="F318" i="4"/>
  <c r="F317" i="4"/>
  <c r="F316" i="4"/>
  <c r="F315" i="4"/>
  <c r="E314" i="4"/>
  <c r="E309" i="4" s="1"/>
  <c r="D314" i="4"/>
  <c r="F314" i="4" s="1"/>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26" i="1" s="1"/>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D164" i="4" s="1"/>
  <c r="F163" i="4"/>
  <c r="F162" i="4"/>
  <c r="F161" i="4"/>
  <c r="E160" i="4"/>
  <c r="D156" i="1" s="1"/>
  <c r="H156"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H34" i="3"/>
  <c r="G34" i="3"/>
  <c r="B34"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2" i="1"/>
  <c r="C1682" i="1"/>
  <c r="G1682" i="1" s="1"/>
  <c r="C1680" i="1"/>
  <c r="C1679" i="1"/>
  <c r="H1678" i="1"/>
  <c r="C1678" i="1"/>
  <c r="G1678" i="1" s="1"/>
  <c r="H1677" i="1"/>
  <c r="G1677" i="1"/>
  <c r="C1677" i="1"/>
  <c r="C1676" i="1"/>
  <c r="C1675" i="1"/>
  <c r="H1674" i="1"/>
  <c r="C1674" i="1"/>
  <c r="G1674" i="1" s="1"/>
  <c r="H1673" i="1"/>
  <c r="G1673" i="1"/>
  <c r="C1673" i="1"/>
  <c r="C1672" i="1"/>
  <c r="C1671" i="1"/>
  <c r="H1670" i="1"/>
  <c r="C1670" i="1"/>
  <c r="G1670" i="1" s="1"/>
  <c r="H1669" i="1"/>
  <c r="G1669" i="1"/>
  <c r="C1669" i="1"/>
  <c r="C1668" i="1"/>
  <c r="C1667" i="1"/>
  <c r="H1666" i="1"/>
  <c r="C1666" i="1"/>
  <c r="G1666" i="1" s="1"/>
  <c r="H1665" i="1"/>
  <c r="G1665" i="1"/>
  <c r="C1665" i="1"/>
  <c r="C1664" i="1"/>
  <c r="C1663" i="1"/>
  <c r="H1662" i="1"/>
  <c r="C1662" i="1"/>
  <c r="G1662" i="1" s="1"/>
  <c r="H1661" i="1"/>
  <c r="C1661" i="1"/>
  <c r="G1661" i="1" s="1"/>
  <c r="H1660" i="1"/>
  <c r="G1660" i="1"/>
  <c r="C1660" i="1"/>
  <c r="C1659" i="1"/>
  <c r="C1658" i="1"/>
  <c r="H1658" i="1" s="1"/>
  <c r="H1657" i="1"/>
  <c r="C1657" i="1"/>
  <c r="G1657" i="1" s="1"/>
  <c r="H1656" i="1"/>
  <c r="G1656" i="1"/>
  <c r="C1656" i="1"/>
  <c r="C1655" i="1"/>
  <c r="C1654" i="1"/>
  <c r="H1654" i="1" s="1"/>
  <c r="H1653" i="1"/>
  <c r="C1653" i="1"/>
  <c r="G1653" i="1" s="1"/>
  <c r="H1652" i="1"/>
  <c r="G1652" i="1"/>
  <c r="C1652" i="1"/>
  <c r="C1651" i="1"/>
  <c r="C1650" i="1"/>
  <c r="H1650" i="1" s="1"/>
  <c r="H1649" i="1"/>
  <c r="C1649" i="1"/>
  <c r="G1649" i="1" s="1"/>
  <c r="H1648" i="1"/>
  <c r="G1648" i="1"/>
  <c r="C1648" i="1"/>
  <c r="C1647" i="1"/>
  <c r="C1646" i="1"/>
  <c r="H1646" i="1" s="1"/>
  <c r="H1645" i="1"/>
  <c r="C1645" i="1"/>
  <c r="G1645" i="1" s="1"/>
  <c r="H1644" i="1"/>
  <c r="G1644" i="1"/>
  <c r="C1644" i="1"/>
  <c r="C1643" i="1"/>
  <c r="C1642" i="1"/>
  <c r="H1642" i="1" s="1"/>
  <c r="H1641" i="1"/>
  <c r="C1641" i="1"/>
  <c r="G1641" i="1" s="1"/>
  <c r="H1640" i="1"/>
  <c r="G1640" i="1"/>
  <c r="C1640" i="1"/>
  <c r="C1639" i="1"/>
  <c r="C1638" i="1"/>
  <c r="H1638" i="1" s="1"/>
  <c r="H1637" i="1"/>
  <c r="C1637" i="1"/>
  <c r="G1637" i="1" s="1"/>
  <c r="H1636" i="1"/>
  <c r="G1636" i="1"/>
  <c r="C1636" i="1"/>
  <c r="C1635" i="1"/>
  <c r="C1634" i="1"/>
  <c r="H1634" i="1" s="1"/>
  <c r="H1633" i="1"/>
  <c r="C1633" i="1"/>
  <c r="G1633" i="1" s="1"/>
  <c r="H1632" i="1"/>
  <c r="G1632" i="1"/>
  <c r="C1632" i="1"/>
  <c r="C1631" i="1"/>
  <c r="C1630" i="1"/>
  <c r="H1630" i="1" s="1"/>
  <c r="H1629" i="1"/>
  <c r="C1629" i="1"/>
  <c r="G1629" i="1" s="1"/>
  <c r="H1628" i="1"/>
  <c r="G1628" i="1"/>
  <c r="C1628" i="1"/>
  <c r="C1627" i="1"/>
  <c r="C1626" i="1"/>
  <c r="H1626" i="1" s="1"/>
  <c r="H1625" i="1"/>
  <c r="C1625" i="1"/>
  <c r="G1625" i="1" s="1"/>
  <c r="H1624" i="1"/>
  <c r="G1624" i="1"/>
  <c r="C1624" i="1"/>
  <c r="C1623" i="1"/>
  <c r="C1622" i="1"/>
  <c r="H1622" i="1" s="1"/>
  <c r="G1620" i="1"/>
  <c r="C1620" i="1"/>
  <c r="H1620" i="1" s="1"/>
  <c r="C1619" i="1"/>
  <c r="C1618" i="1"/>
  <c r="H1618" i="1" s="1"/>
  <c r="H1617" i="1"/>
  <c r="C1617" i="1"/>
  <c r="G1617" i="1" s="1"/>
  <c r="H1616" i="1"/>
  <c r="G1616" i="1"/>
  <c r="C1616" i="1"/>
  <c r="C1615" i="1"/>
  <c r="C1614" i="1"/>
  <c r="H1614" i="1" s="1"/>
  <c r="C1613" i="1"/>
  <c r="G1613" i="1" s="1"/>
  <c r="G1612" i="1"/>
  <c r="C1612" i="1"/>
  <c r="H1612" i="1" s="1"/>
  <c r="C1611" i="1"/>
  <c r="C1610" i="1"/>
  <c r="H1610" i="1" s="1"/>
  <c r="C1609" i="1"/>
  <c r="H1609" i="1" s="1"/>
  <c r="C1608" i="1"/>
  <c r="H1608" i="1" s="1"/>
  <c r="C1607" i="1"/>
  <c r="C1606" i="1"/>
  <c r="H1606" i="1" s="1"/>
  <c r="C1605" i="1"/>
  <c r="H1605" i="1" s="1"/>
  <c r="C1604" i="1"/>
  <c r="H1604" i="1" s="1"/>
  <c r="C1603" i="1"/>
  <c r="C1602" i="1"/>
  <c r="H1602" i="1" s="1"/>
  <c r="C1601" i="1"/>
  <c r="H1601" i="1" s="1"/>
  <c r="H1600" i="1"/>
  <c r="G1600" i="1"/>
  <c r="C1600" i="1"/>
  <c r="C1599" i="1"/>
  <c r="C1598" i="1"/>
  <c r="H1598" i="1" s="1"/>
  <c r="H1597" i="1"/>
  <c r="C1597" i="1"/>
  <c r="G1597" i="1" s="1"/>
  <c r="H1596" i="1"/>
  <c r="G1596" i="1"/>
  <c r="C1596" i="1"/>
  <c r="C1595" i="1"/>
  <c r="C1594" i="1"/>
  <c r="H1594" i="1" s="1"/>
  <c r="C1593" i="1"/>
  <c r="G1593" i="1" s="1"/>
  <c r="H1592" i="1"/>
  <c r="G1592" i="1"/>
  <c r="C1592" i="1"/>
  <c r="C1591" i="1"/>
  <c r="C1590" i="1"/>
  <c r="H1590" i="1" s="1"/>
  <c r="H1589" i="1"/>
  <c r="C1589" i="1"/>
  <c r="G1589" i="1" s="1"/>
  <c r="C1588" i="1"/>
  <c r="H1588" i="1" s="1"/>
  <c r="C1587" i="1"/>
  <c r="C1586" i="1"/>
  <c r="H1586" i="1" s="1"/>
  <c r="G1584" i="1"/>
  <c r="C1584" i="1"/>
  <c r="H1584" i="1" s="1"/>
  <c r="C1583" i="1"/>
  <c r="C1582" i="1"/>
  <c r="J1581" i="1"/>
  <c r="D1581" i="1"/>
  <c r="G1581" i="1" s="1"/>
  <c r="C1581" i="1"/>
  <c r="H1581" i="1" s="1"/>
  <c r="H1580" i="1"/>
  <c r="D1580" i="1"/>
  <c r="C1580" i="1"/>
  <c r="G1580" i="1" s="1"/>
  <c r="J1579" i="1"/>
  <c r="D1579" i="1"/>
  <c r="G1579" i="1" s="1"/>
  <c r="C1579" i="1"/>
  <c r="H1579" i="1" s="1"/>
  <c r="H1578" i="1"/>
  <c r="D1578" i="1"/>
  <c r="C1578" i="1"/>
  <c r="G1578" i="1" s="1"/>
  <c r="I1578" i="1" s="1"/>
  <c r="H1577" i="1"/>
  <c r="D1577" i="1"/>
  <c r="C1577" i="1"/>
  <c r="G1577" i="1" s="1"/>
  <c r="D1576" i="1"/>
  <c r="C1576" i="1"/>
  <c r="H1575" i="1"/>
  <c r="D1575" i="1"/>
  <c r="C1575" i="1"/>
  <c r="G1575" i="1" s="1"/>
  <c r="I1575" i="1" s="1"/>
  <c r="D1574" i="1"/>
  <c r="C1574" i="1"/>
  <c r="H1573" i="1"/>
  <c r="D1573" i="1"/>
  <c r="C1573" i="1"/>
  <c r="G1573" i="1" s="1"/>
  <c r="H1572" i="1"/>
  <c r="D1572" i="1"/>
  <c r="C1572" i="1"/>
  <c r="G1572" i="1" s="1"/>
  <c r="C1571" i="1"/>
  <c r="J1570" i="1"/>
  <c r="D1570" i="1"/>
  <c r="C1570" i="1"/>
  <c r="D1569" i="1"/>
  <c r="H1569" i="1" s="1"/>
  <c r="C1569" i="1"/>
  <c r="G1569" i="1" s="1"/>
  <c r="J1568" i="1"/>
  <c r="D1568" i="1"/>
  <c r="C1568" i="1"/>
  <c r="H1567" i="1"/>
  <c r="D1567" i="1"/>
  <c r="C1567" i="1"/>
  <c r="G1567" i="1" s="1"/>
  <c r="I1567" i="1" s="1"/>
  <c r="J1566" i="1"/>
  <c r="D1566" i="1"/>
  <c r="C1566" i="1"/>
  <c r="H1565" i="1"/>
  <c r="D1565" i="1"/>
  <c r="C1565" i="1"/>
  <c r="G1565" i="1" s="1"/>
  <c r="D1564" i="1"/>
  <c r="C1564" i="1"/>
  <c r="C1563" i="1"/>
  <c r="D1562" i="1"/>
  <c r="H1562" i="1" s="1"/>
  <c r="C1562" i="1"/>
  <c r="D1561" i="1"/>
  <c r="C1561" i="1"/>
  <c r="H1560" i="1"/>
  <c r="D1560" i="1"/>
  <c r="C1560" i="1"/>
  <c r="G1560" i="1" s="1"/>
  <c r="I1560" i="1" s="1"/>
  <c r="J1559" i="1"/>
  <c r="D1559" i="1"/>
  <c r="C1559" i="1"/>
  <c r="D1558" i="1"/>
  <c r="H1558" i="1" s="1"/>
  <c r="C1558" i="1"/>
  <c r="D1557" i="1"/>
  <c r="C1557" i="1"/>
  <c r="D1556" i="1"/>
  <c r="C1556" i="1"/>
  <c r="C1555" i="1"/>
  <c r="H1554" i="1"/>
  <c r="D1554" i="1"/>
  <c r="C1554" i="1"/>
  <c r="G1554" i="1" s="1"/>
  <c r="I1554" i="1" s="1"/>
  <c r="J1553" i="1"/>
  <c r="D1553" i="1"/>
  <c r="C1553" i="1"/>
  <c r="H1552" i="1"/>
  <c r="D1552" i="1"/>
  <c r="C1552" i="1"/>
  <c r="G1552" i="1" s="1"/>
  <c r="D1551" i="1"/>
  <c r="C1551" i="1"/>
  <c r="H1550" i="1"/>
  <c r="D1550" i="1"/>
  <c r="J1550" i="1" s="1"/>
  <c r="C1550" i="1"/>
  <c r="G1550" i="1" s="1"/>
  <c r="I1550" i="1" s="1"/>
  <c r="J1549" i="1"/>
  <c r="D1549" i="1"/>
  <c r="H1549" i="1" s="1"/>
  <c r="C1549" i="1"/>
  <c r="G1549" i="1" s="1"/>
  <c r="I1549" i="1" s="1"/>
  <c r="H1548" i="1"/>
  <c r="D1548" i="1"/>
  <c r="C1548" i="1"/>
  <c r="G1548" i="1" s="1"/>
  <c r="D1547" i="1"/>
  <c r="C1547" i="1"/>
  <c r="G1546" i="1"/>
  <c r="D1546" i="1"/>
  <c r="C1546" i="1"/>
  <c r="J1546" i="1" s="1"/>
  <c r="D1545" i="1"/>
  <c r="C1545" i="1"/>
  <c r="G1544" i="1"/>
  <c r="D1544" i="1"/>
  <c r="C1544" i="1"/>
  <c r="J1544" i="1" s="1"/>
  <c r="D1543" i="1"/>
  <c r="C1543" i="1"/>
  <c r="G1542" i="1"/>
  <c r="D1542" i="1"/>
  <c r="C1542" i="1"/>
  <c r="D1541" i="1"/>
  <c r="C1541" i="1"/>
  <c r="D1540"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G1313" i="1"/>
  <c r="D1313" i="1"/>
  <c r="C1313" i="1"/>
  <c r="D1312" i="1"/>
  <c r="G1312" i="1" s="1"/>
  <c r="C1312" i="1"/>
  <c r="D1311" i="1"/>
  <c r="C1311" i="1"/>
  <c r="H1311" i="1" s="1"/>
  <c r="D1310" i="1"/>
  <c r="C1310" i="1"/>
  <c r="H1310" i="1" s="1"/>
  <c r="D1309" i="1"/>
  <c r="G1309" i="1" s="1"/>
  <c r="C1309" i="1"/>
  <c r="D1308" i="1"/>
  <c r="G1308" i="1" s="1"/>
  <c r="C1308" i="1"/>
  <c r="D1307" i="1"/>
  <c r="C1307" i="1"/>
  <c r="H1307" i="1" s="1"/>
  <c r="D1306" i="1"/>
  <c r="C1306" i="1"/>
  <c r="D1305" i="1"/>
  <c r="G1305" i="1" s="1"/>
  <c r="C1305" i="1"/>
  <c r="D1304" i="1"/>
  <c r="H1304" i="1" s="1"/>
  <c r="C1304" i="1"/>
  <c r="D1303" i="1"/>
  <c r="H1303" i="1" s="1"/>
  <c r="C1303" i="1"/>
  <c r="H1302" i="1"/>
  <c r="G1302" i="1"/>
  <c r="D1302" i="1"/>
  <c r="C1302" i="1"/>
  <c r="H1301" i="1"/>
  <c r="G1301" i="1"/>
  <c r="D1301" i="1"/>
  <c r="C1301" i="1"/>
  <c r="C1300" i="1"/>
  <c r="D1299" i="1"/>
  <c r="C1299" i="1"/>
  <c r="H1299" i="1" s="1"/>
  <c r="D1298" i="1"/>
  <c r="C1298" i="1"/>
  <c r="H1298" i="1" s="1"/>
  <c r="D1297" i="1"/>
  <c r="C1297" i="1"/>
  <c r="H1297" i="1" s="1"/>
  <c r="D1296" i="1"/>
  <c r="C1296" i="1"/>
  <c r="H1296" i="1" s="1"/>
  <c r="D1295" i="1"/>
  <c r="C1295" i="1"/>
  <c r="H1295" i="1" s="1"/>
  <c r="D1294" i="1"/>
  <c r="C1294" i="1"/>
  <c r="H1294" i="1" s="1"/>
  <c r="H1293" i="1"/>
  <c r="D1293" i="1"/>
  <c r="C1293" i="1"/>
  <c r="G1293" i="1" s="1"/>
  <c r="D1292" i="1"/>
  <c r="C1292" i="1"/>
  <c r="D1291" i="1"/>
  <c r="C1291" i="1"/>
  <c r="G1291" i="1" s="1"/>
  <c r="D1290" i="1"/>
  <c r="C1290" i="1"/>
  <c r="H1289" i="1"/>
  <c r="G1289" i="1"/>
  <c r="D1289" i="1"/>
  <c r="C1289" i="1"/>
  <c r="H1288" i="1"/>
  <c r="D1288" i="1"/>
  <c r="C1288" i="1"/>
  <c r="D1287" i="1"/>
  <c r="H1287" i="1" s="1"/>
  <c r="C1287" i="1"/>
  <c r="H1286" i="1"/>
  <c r="D1286" i="1"/>
  <c r="G1286" i="1" s="1"/>
  <c r="C1286" i="1"/>
  <c r="D1285" i="1"/>
  <c r="C1285" i="1"/>
  <c r="D1284" i="1"/>
  <c r="C1284" i="1"/>
  <c r="D1283" i="1"/>
  <c r="H1283" i="1" s="1"/>
  <c r="C1283" i="1"/>
  <c r="D1282" i="1"/>
  <c r="H1282" i="1" s="1"/>
  <c r="C1282" i="1"/>
  <c r="D1281" i="1"/>
  <c r="C1281" i="1"/>
  <c r="H1280" i="1"/>
  <c r="D1280" i="1"/>
  <c r="G1280" i="1" s="1"/>
  <c r="C1280" i="1"/>
  <c r="H1279" i="1"/>
  <c r="D1279" i="1"/>
  <c r="C1279" i="1"/>
  <c r="G1279" i="1" s="1"/>
  <c r="D1278" i="1"/>
  <c r="D1277" i="1"/>
  <c r="C1277" i="1"/>
  <c r="H1277" i="1" s="1"/>
  <c r="D1276" i="1"/>
  <c r="C1276" i="1"/>
  <c r="D1275" i="1"/>
  <c r="H1275" i="1" s="1"/>
  <c r="C1275" i="1"/>
  <c r="G1275" i="1" s="1"/>
  <c r="D1274" i="1"/>
  <c r="C1274" i="1"/>
  <c r="D1273" i="1"/>
  <c r="H1273" i="1" s="1"/>
  <c r="C1273" i="1"/>
  <c r="D1272" i="1"/>
  <c r="C1272" i="1"/>
  <c r="D1271" i="1"/>
  <c r="H1271" i="1" s="1"/>
  <c r="C1271" i="1"/>
  <c r="D1270" i="1"/>
  <c r="C1270" i="1"/>
  <c r="H1269" i="1"/>
  <c r="D1269" i="1"/>
  <c r="C1269" i="1"/>
  <c r="G1269" i="1" s="1"/>
  <c r="D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G1258" i="1"/>
  <c r="D1258" i="1"/>
  <c r="H1258" i="1" s="1"/>
  <c r="C1258" i="1"/>
  <c r="G1257" i="1"/>
  <c r="D1257" i="1"/>
  <c r="H1257" i="1" s="1"/>
  <c r="C1257" i="1"/>
  <c r="G1256" i="1"/>
  <c r="D1256" i="1"/>
  <c r="H1256" i="1" s="1"/>
  <c r="C1256" i="1"/>
  <c r="G1254" i="1"/>
  <c r="D1254" i="1"/>
  <c r="H1254" i="1" s="1"/>
  <c r="C1254" i="1"/>
  <c r="G1253" i="1"/>
  <c r="D1253" i="1"/>
  <c r="H1253" i="1" s="1"/>
  <c r="C1253" i="1"/>
  <c r="G1252" i="1"/>
  <c r="D1252" i="1"/>
  <c r="H1252" i="1" s="1"/>
  <c r="C1252" i="1"/>
  <c r="D1251" i="1"/>
  <c r="C1251" i="1"/>
  <c r="H1251" i="1" s="1"/>
  <c r="H1250" i="1"/>
  <c r="D1250" i="1"/>
  <c r="G1250" i="1" s="1"/>
  <c r="C1250" i="1"/>
  <c r="H1249" i="1"/>
  <c r="D1249" i="1"/>
  <c r="G1249" i="1" s="1"/>
  <c r="C1249" i="1"/>
  <c r="H1248" i="1"/>
  <c r="G1248" i="1"/>
  <c r="D1248" i="1"/>
  <c r="C1248" i="1"/>
  <c r="H1247" i="1"/>
  <c r="G1247" i="1"/>
  <c r="D1247" i="1"/>
  <c r="C1247" i="1"/>
  <c r="H1246" i="1"/>
  <c r="D1246" i="1"/>
  <c r="G1246" i="1" s="1"/>
  <c r="C1246" i="1"/>
  <c r="H1245" i="1"/>
  <c r="D1245" i="1"/>
  <c r="G1245" i="1" s="1"/>
  <c r="C1245" i="1"/>
  <c r="H1244" i="1"/>
  <c r="D1244" i="1"/>
  <c r="G1244" i="1" s="1"/>
  <c r="C1244" i="1"/>
  <c r="H1243" i="1"/>
  <c r="D1243" i="1"/>
  <c r="G1243" i="1" s="1"/>
  <c r="C1243" i="1"/>
  <c r="H1242" i="1"/>
  <c r="D1242" i="1"/>
  <c r="G1242" i="1" s="1"/>
  <c r="C1242"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G1233" i="1"/>
  <c r="D1233" i="1"/>
  <c r="C1233" i="1"/>
  <c r="H1232" i="1"/>
  <c r="G1232" i="1"/>
  <c r="D1232" i="1"/>
  <c r="C1232" i="1"/>
  <c r="H1231" i="1"/>
  <c r="D1231" i="1"/>
  <c r="G1231" i="1" s="1"/>
  <c r="C1231" i="1"/>
  <c r="H1230" i="1"/>
  <c r="D1230" i="1"/>
  <c r="G1230" i="1" s="1"/>
  <c r="C1230" i="1"/>
  <c r="H1229" i="1"/>
  <c r="G1229" i="1"/>
  <c r="D1229" i="1"/>
  <c r="C1229" i="1"/>
  <c r="D1228" i="1"/>
  <c r="H1228" i="1" s="1"/>
  <c r="C1228" i="1"/>
  <c r="H1227" i="1"/>
  <c r="G1227" i="1"/>
  <c r="D1227" i="1"/>
  <c r="C1227" i="1"/>
  <c r="H1226" i="1"/>
  <c r="G1226" i="1"/>
  <c r="D1226" i="1"/>
  <c r="C1226" i="1"/>
  <c r="D1225" i="1"/>
  <c r="H1225" i="1" s="1"/>
  <c r="C1225" i="1"/>
  <c r="C1224" i="1"/>
  <c r="C1223" i="1"/>
  <c r="D1222" i="1"/>
  <c r="H1222" i="1" s="1"/>
  <c r="C1222" i="1"/>
  <c r="H1221" i="1"/>
  <c r="G1221" i="1"/>
  <c r="D1221" i="1"/>
  <c r="C1221" i="1"/>
  <c r="G1220" i="1"/>
  <c r="D1220" i="1"/>
  <c r="H1220" i="1" s="1"/>
  <c r="C1220" i="1"/>
  <c r="H1219" i="1"/>
  <c r="G1219" i="1"/>
  <c r="D1219" i="1"/>
  <c r="C1219" i="1"/>
  <c r="G1218" i="1"/>
  <c r="D1218" i="1"/>
  <c r="H1218" i="1" s="1"/>
  <c r="C1218" i="1"/>
  <c r="H1217" i="1"/>
  <c r="G1217" i="1"/>
  <c r="D1217" i="1"/>
  <c r="C1217" i="1"/>
  <c r="H1216" i="1"/>
  <c r="D1216" i="1"/>
  <c r="G1216" i="1" s="1"/>
  <c r="C1216" i="1"/>
  <c r="C1215" i="1"/>
  <c r="G1214" i="1"/>
  <c r="D1214" i="1"/>
  <c r="H1214" i="1" s="1"/>
  <c r="C1214" i="1"/>
  <c r="G1213" i="1"/>
  <c r="D1213" i="1"/>
  <c r="H1213" i="1" s="1"/>
  <c r="C1213" i="1"/>
  <c r="G1212" i="1"/>
  <c r="D1212" i="1"/>
  <c r="H1212" i="1" s="1"/>
  <c r="C1212" i="1"/>
  <c r="H1211" i="1"/>
  <c r="D1211" i="1"/>
  <c r="G1211" i="1" s="1"/>
  <c r="C1211" i="1"/>
  <c r="H1210" i="1"/>
  <c r="D1210" i="1"/>
  <c r="G1210" i="1" s="1"/>
  <c r="C1210" i="1"/>
  <c r="H1209" i="1"/>
  <c r="G1209" i="1"/>
  <c r="D1209" i="1"/>
  <c r="C1209" i="1"/>
  <c r="D1208" i="1"/>
  <c r="G1208" i="1" s="1"/>
  <c r="C1208" i="1"/>
  <c r="C1207" i="1"/>
  <c r="D1206" i="1"/>
  <c r="C1206" i="1"/>
  <c r="D1205" i="1"/>
  <c r="H1205" i="1" s="1"/>
  <c r="C1205" i="1"/>
  <c r="D1204" i="1"/>
  <c r="C1204" i="1"/>
  <c r="D1203" i="1"/>
  <c r="C1203" i="1"/>
  <c r="D1202" i="1"/>
  <c r="C1202" i="1"/>
  <c r="H1202" i="1" s="1"/>
  <c r="D1201" i="1"/>
  <c r="C1201" i="1"/>
  <c r="D1200" i="1"/>
  <c r="C1200" i="1"/>
  <c r="G1200" i="1" s="1"/>
  <c r="H1199" i="1"/>
  <c r="D1199" i="1"/>
  <c r="G1199" i="1" s="1"/>
  <c r="C1199" i="1"/>
  <c r="D1198" i="1"/>
  <c r="H1198" i="1" s="1"/>
  <c r="C1198" i="1"/>
  <c r="D1197" i="1"/>
  <c r="C1197" i="1"/>
  <c r="H1197" i="1" s="1"/>
  <c r="D1196" i="1"/>
  <c r="C1196" i="1"/>
  <c r="H1196" i="1" s="1"/>
  <c r="D1195" i="1"/>
  <c r="C1195" i="1"/>
  <c r="H1195" i="1" s="1"/>
  <c r="D1194" i="1"/>
  <c r="C1194" i="1"/>
  <c r="H1194" i="1" s="1"/>
  <c r="G1193" i="1"/>
  <c r="D1193" i="1"/>
  <c r="C1193" i="1"/>
  <c r="H1193" i="1" s="1"/>
  <c r="D1192" i="1"/>
  <c r="C1192" i="1"/>
  <c r="H1192" i="1" s="1"/>
  <c r="D1191" i="1"/>
  <c r="C1191" i="1"/>
  <c r="H1191" i="1" s="1"/>
  <c r="C1190" i="1"/>
  <c r="G1189" i="1"/>
  <c r="D1189" i="1"/>
  <c r="H1189" i="1" s="1"/>
  <c r="C1189" i="1"/>
  <c r="G1188" i="1"/>
  <c r="D1188" i="1"/>
  <c r="H1188" i="1" s="1"/>
  <c r="C1188" i="1"/>
  <c r="D1187" i="1"/>
  <c r="H1187" i="1" s="1"/>
  <c r="C1187" i="1"/>
  <c r="D1186" i="1"/>
  <c r="H1186" i="1" s="1"/>
  <c r="C1186" i="1"/>
  <c r="D1185" i="1"/>
  <c r="H1185" i="1" s="1"/>
  <c r="C1185" i="1"/>
  <c r="H1184" i="1"/>
  <c r="G1184" i="1"/>
  <c r="D1184" i="1"/>
  <c r="C1184" i="1"/>
  <c r="G1183" i="1"/>
  <c r="D1183" i="1"/>
  <c r="H1183" i="1" s="1"/>
  <c r="C1183" i="1"/>
  <c r="H1179" i="1"/>
  <c r="D1179" i="1"/>
  <c r="G1179" i="1" s="1"/>
  <c r="C1179" i="1"/>
  <c r="H1178" i="1"/>
  <c r="D1178" i="1"/>
  <c r="G1178" i="1" s="1"/>
  <c r="C1178" i="1"/>
  <c r="H1177" i="1"/>
  <c r="D1177" i="1"/>
  <c r="G1177" i="1" s="1"/>
  <c r="C1177" i="1"/>
  <c r="D1176" i="1"/>
  <c r="G1176" i="1" s="1"/>
  <c r="C1176" i="1"/>
  <c r="H1175" i="1"/>
  <c r="D1175" i="1"/>
  <c r="G1175" i="1" s="1"/>
  <c r="C1175" i="1"/>
  <c r="H1174" i="1"/>
  <c r="G1174" i="1"/>
  <c r="D1174" i="1"/>
  <c r="C1174" i="1"/>
  <c r="H1173" i="1"/>
  <c r="D1173" i="1"/>
  <c r="G1173" i="1" s="1"/>
  <c r="C1173" i="1"/>
  <c r="H1172" i="1"/>
  <c r="D1172" i="1"/>
  <c r="G1172" i="1" s="1"/>
  <c r="C1172" i="1"/>
  <c r="H1171" i="1"/>
  <c r="G1171" i="1"/>
  <c r="D1171" i="1"/>
  <c r="C1171" i="1"/>
  <c r="C1170" i="1"/>
  <c r="H1169" i="1"/>
  <c r="D1169" i="1"/>
  <c r="G1169" i="1" s="1"/>
  <c r="C1169" i="1"/>
  <c r="H1168" i="1"/>
  <c r="D1168" i="1"/>
  <c r="G1168" i="1" s="1"/>
  <c r="C1168" i="1"/>
  <c r="H1167" i="1"/>
  <c r="G1167" i="1"/>
  <c r="D1167" i="1"/>
  <c r="C1167" i="1"/>
  <c r="H1166" i="1"/>
  <c r="D1166" i="1"/>
  <c r="G1166" i="1" s="1"/>
  <c r="C1166" i="1"/>
  <c r="H1165" i="1"/>
  <c r="D1165" i="1"/>
  <c r="G1165" i="1" s="1"/>
  <c r="C1165" i="1"/>
  <c r="H1164" i="1"/>
  <c r="D1164" i="1"/>
  <c r="G1164" i="1" s="1"/>
  <c r="C1164" i="1"/>
  <c r="G1163" i="1"/>
  <c r="D1163" i="1"/>
  <c r="H1163" i="1" s="1"/>
  <c r="C1163" i="1"/>
  <c r="G1162" i="1"/>
  <c r="D1162" i="1"/>
  <c r="H1162" i="1" s="1"/>
  <c r="C1162" i="1"/>
  <c r="G1161" i="1"/>
  <c r="D1161" i="1"/>
  <c r="H1161" i="1" s="1"/>
  <c r="C1161" i="1"/>
  <c r="H1160" i="1"/>
  <c r="G1160" i="1"/>
  <c r="D1160" i="1"/>
  <c r="C1160" i="1"/>
  <c r="H1159" i="1"/>
  <c r="D1159" i="1"/>
  <c r="G1159" i="1" s="1"/>
  <c r="C1159" i="1"/>
  <c r="H1158" i="1"/>
  <c r="G1158" i="1"/>
  <c r="D1158" i="1"/>
  <c r="C1158" i="1"/>
  <c r="G1157" i="1"/>
  <c r="D1157" i="1"/>
  <c r="H1157" i="1" s="1"/>
  <c r="C1157" i="1"/>
  <c r="G1156" i="1"/>
  <c r="D1156" i="1"/>
  <c r="H1156" i="1" s="1"/>
  <c r="C1156" i="1"/>
  <c r="D1155" i="1"/>
  <c r="G1155" i="1" s="1"/>
  <c r="C1155" i="1"/>
  <c r="G1154" i="1"/>
  <c r="D1154" i="1"/>
  <c r="H1154" i="1" s="1"/>
  <c r="C1154" i="1"/>
  <c r="G1153" i="1"/>
  <c r="D1153" i="1"/>
  <c r="H1153" i="1" s="1"/>
  <c r="C1153" i="1"/>
  <c r="D1152" i="1"/>
  <c r="G1152" i="1" s="1"/>
  <c r="C1152" i="1"/>
  <c r="H1151" i="1"/>
  <c r="G1151" i="1"/>
  <c r="D1151" i="1"/>
  <c r="C1151" i="1"/>
  <c r="H1150" i="1"/>
  <c r="G1150" i="1"/>
  <c r="D1150" i="1"/>
  <c r="C1150" i="1"/>
  <c r="H1149" i="1"/>
  <c r="G1149" i="1"/>
  <c r="D1149" i="1"/>
  <c r="C1149" i="1"/>
  <c r="H1148" i="1"/>
  <c r="G1148" i="1"/>
  <c r="D1148" i="1"/>
  <c r="C1148" i="1"/>
  <c r="H1147" i="1"/>
  <c r="D1147" i="1"/>
  <c r="G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D1141" i="1"/>
  <c r="H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D1095" i="1"/>
  <c r="H1095" i="1" s="1"/>
  <c r="C1095" i="1"/>
  <c r="D1094" i="1"/>
  <c r="H1094" i="1" s="1"/>
  <c r="C1094" i="1"/>
  <c r="D1093" i="1"/>
  <c r="H1093" i="1" s="1"/>
  <c r="C1093" i="1"/>
  <c r="H1092" i="1"/>
  <c r="G1092" i="1"/>
  <c r="D1092" i="1"/>
  <c r="C1092" i="1"/>
  <c r="G1091" i="1"/>
  <c r="D1091" i="1"/>
  <c r="H1091" i="1" s="1"/>
  <c r="C1091" i="1"/>
  <c r="H1090" i="1"/>
  <c r="G1090" i="1"/>
  <c r="D1090" i="1"/>
  <c r="C1090" i="1"/>
  <c r="H1089" i="1"/>
  <c r="G1089" i="1"/>
  <c r="D1089" i="1"/>
  <c r="C1089" i="1"/>
  <c r="D1088" i="1"/>
  <c r="H1088" i="1" s="1"/>
  <c r="C1088" i="1"/>
  <c r="C1087" i="1"/>
  <c r="H1086" i="1"/>
  <c r="G1086" i="1"/>
  <c r="D1086" i="1"/>
  <c r="C1086" i="1"/>
  <c r="H1085" i="1"/>
  <c r="G1085" i="1"/>
  <c r="D1085" i="1"/>
  <c r="C1085" i="1"/>
  <c r="D1084" i="1"/>
  <c r="C1084" i="1"/>
  <c r="H1084" i="1" s="1"/>
  <c r="D1083" i="1"/>
  <c r="C1083" i="1"/>
  <c r="H1083" i="1" s="1"/>
  <c r="D1082" i="1"/>
  <c r="C1082" i="1"/>
  <c r="H1082" i="1" s="1"/>
  <c r="D1081" i="1"/>
  <c r="C1081" i="1"/>
  <c r="H1081" i="1" s="1"/>
  <c r="H1080" i="1"/>
  <c r="G1080" i="1"/>
  <c r="D1080" i="1"/>
  <c r="C1080" i="1"/>
  <c r="H1079" i="1"/>
  <c r="G1079" i="1"/>
  <c r="D1079" i="1"/>
  <c r="C1079" i="1"/>
  <c r="H1078" i="1"/>
  <c r="G1078" i="1"/>
  <c r="D1078" i="1"/>
  <c r="C1078" i="1"/>
  <c r="G1077" i="1"/>
  <c r="D1077" i="1"/>
  <c r="H1077" i="1" s="1"/>
  <c r="C1077" i="1"/>
  <c r="C1076" i="1"/>
  <c r="D1073" i="1"/>
  <c r="G1073" i="1" s="1"/>
  <c r="C1073" i="1"/>
  <c r="D1072" i="1"/>
  <c r="H1072" i="1" s="1"/>
  <c r="C1072" i="1"/>
  <c r="D1071" i="1"/>
  <c r="H1071" i="1" s="1"/>
  <c r="C1071" i="1"/>
  <c r="D1070" i="1"/>
  <c r="H1070" i="1" s="1"/>
  <c r="C1070" i="1"/>
  <c r="D1069" i="1"/>
  <c r="H1069" i="1" s="1"/>
  <c r="C1069" i="1"/>
  <c r="C1068" i="1"/>
  <c r="D1067" i="1"/>
  <c r="H1067" i="1" s="1"/>
  <c r="C1067" i="1"/>
  <c r="D1066" i="1"/>
  <c r="H1066" i="1" s="1"/>
  <c r="C1066" i="1"/>
  <c r="D1065" i="1"/>
  <c r="H1065" i="1" s="1"/>
  <c r="C1065" i="1"/>
  <c r="D1064" i="1"/>
  <c r="H1064" i="1" s="1"/>
  <c r="C1064" i="1"/>
  <c r="D1063" i="1"/>
  <c r="H1063" i="1" s="1"/>
  <c r="C1063" i="1"/>
  <c r="G1062" i="1"/>
  <c r="D1062" i="1"/>
  <c r="H1062" i="1" s="1"/>
  <c r="C1062" i="1"/>
  <c r="C1061" i="1"/>
  <c r="G1060" i="1"/>
  <c r="D1060" i="1"/>
  <c r="H1060" i="1" s="1"/>
  <c r="C1060" i="1"/>
  <c r="G1059" i="1"/>
  <c r="D1059" i="1"/>
  <c r="H1059" i="1" s="1"/>
  <c r="C1059" i="1"/>
  <c r="H1058" i="1"/>
  <c r="G1058" i="1"/>
  <c r="D1058" i="1"/>
  <c r="C1058" i="1"/>
  <c r="D1057" i="1"/>
  <c r="H1057" i="1" s="1"/>
  <c r="C1057" i="1"/>
  <c r="G1056" i="1"/>
  <c r="D1056" i="1"/>
  <c r="H1056" i="1" s="1"/>
  <c r="C1056" i="1"/>
  <c r="G1055" i="1"/>
  <c r="D1055" i="1"/>
  <c r="H1055" i="1" s="1"/>
  <c r="C1055" i="1"/>
  <c r="H1054" i="1"/>
  <c r="G1054" i="1"/>
  <c r="D1054" i="1"/>
  <c r="C1054" i="1"/>
  <c r="G1053" i="1"/>
  <c r="D1053" i="1"/>
  <c r="H1053" i="1" s="1"/>
  <c r="C1053" i="1"/>
  <c r="H1052" i="1"/>
  <c r="G1052" i="1"/>
  <c r="D1052" i="1"/>
  <c r="C1052" i="1"/>
  <c r="G1051" i="1"/>
  <c r="D1051" i="1"/>
  <c r="H1051" i="1" s="1"/>
  <c r="C1051" i="1"/>
  <c r="D1050" i="1"/>
  <c r="H1050" i="1" s="1"/>
  <c r="C1050" i="1"/>
  <c r="G1049" i="1"/>
  <c r="D1049" i="1"/>
  <c r="H1049" i="1" s="1"/>
  <c r="C1049" i="1"/>
  <c r="G1048" i="1"/>
  <c r="D1048" i="1"/>
  <c r="H1048" i="1" s="1"/>
  <c r="C1048" i="1"/>
  <c r="G1047" i="1"/>
  <c r="D1047" i="1"/>
  <c r="H1047" i="1" s="1"/>
  <c r="C1047" i="1"/>
  <c r="D1046" i="1"/>
  <c r="H1046" i="1" s="1"/>
  <c r="C1046" i="1"/>
  <c r="H1045" i="1"/>
  <c r="G1045" i="1"/>
  <c r="D1045" i="1"/>
  <c r="C1045" i="1"/>
  <c r="G1044" i="1"/>
  <c r="D1044" i="1"/>
  <c r="H1044" i="1" s="1"/>
  <c r="C1044" i="1"/>
  <c r="G1043" i="1"/>
  <c r="D1043" i="1"/>
  <c r="H1043" i="1" s="1"/>
  <c r="C1043" i="1"/>
  <c r="G1042" i="1"/>
  <c r="D1042" i="1"/>
  <c r="H1042" i="1" s="1"/>
  <c r="C1042" i="1"/>
  <c r="H1041" i="1"/>
  <c r="G1041" i="1"/>
  <c r="D1041" i="1"/>
  <c r="C1041" i="1"/>
  <c r="C1040" i="1"/>
  <c r="H1039" i="1"/>
  <c r="D1039" i="1"/>
  <c r="G1039" i="1" s="1"/>
  <c r="C1039" i="1"/>
  <c r="H1038" i="1"/>
  <c r="D1038" i="1"/>
  <c r="G1038" i="1" s="1"/>
  <c r="C1038" i="1"/>
  <c r="H1037" i="1"/>
  <c r="G1037" i="1"/>
  <c r="D1037" i="1"/>
  <c r="C1037" i="1"/>
  <c r="H1036" i="1"/>
  <c r="D1036" i="1"/>
  <c r="G1036" i="1" s="1"/>
  <c r="C1036" i="1"/>
  <c r="H1035" i="1"/>
  <c r="D1035" i="1"/>
  <c r="G1035" i="1" s="1"/>
  <c r="C1035" i="1"/>
  <c r="C1034" i="1"/>
  <c r="H1033" i="1"/>
  <c r="D1033" i="1"/>
  <c r="G1033" i="1" s="1"/>
  <c r="C1033" i="1"/>
  <c r="H1032" i="1"/>
  <c r="D1032" i="1"/>
  <c r="G1032" i="1" s="1"/>
  <c r="C1032" i="1"/>
  <c r="H1031" i="1"/>
  <c r="G1031" i="1"/>
  <c r="D1031" i="1"/>
  <c r="C1031" i="1"/>
  <c r="H1030" i="1"/>
  <c r="D1030" i="1"/>
  <c r="G1030" i="1" s="1"/>
  <c r="C1030" i="1"/>
  <c r="H1029" i="1"/>
  <c r="D1029" i="1"/>
  <c r="G1029" i="1" s="1"/>
  <c r="C1029" i="1"/>
  <c r="H1028" i="1"/>
  <c r="D1028" i="1"/>
  <c r="G1028" i="1" s="1"/>
  <c r="C1028" i="1"/>
  <c r="H1027" i="1"/>
  <c r="D1027" i="1"/>
  <c r="G1027" i="1" s="1"/>
  <c r="C1027" i="1"/>
  <c r="D1026" i="1"/>
  <c r="H1026" i="1" s="1"/>
  <c r="C1026" i="1"/>
  <c r="H1025" i="1"/>
  <c r="G1025" i="1"/>
  <c r="D1025" i="1"/>
  <c r="C1025" i="1"/>
  <c r="D1024" i="1"/>
  <c r="H1024" i="1" s="1"/>
  <c r="C1024" i="1"/>
  <c r="D1023" i="1"/>
  <c r="H1023" i="1" s="1"/>
  <c r="C1023" i="1"/>
  <c r="D1022" i="1"/>
  <c r="H1022" i="1" s="1"/>
  <c r="C1022" i="1"/>
  <c r="G1021" i="1"/>
  <c r="D1021" i="1"/>
  <c r="H1021" i="1" s="1"/>
  <c r="C1021" i="1"/>
  <c r="D1020" i="1"/>
  <c r="H1020" i="1" s="1"/>
  <c r="C1020" i="1"/>
  <c r="G1019" i="1"/>
  <c r="D1019" i="1"/>
  <c r="H1019" i="1" s="1"/>
  <c r="C1019" i="1"/>
  <c r="C1018" i="1"/>
  <c r="C1017"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G733" i="1"/>
  <c r="D733" i="1"/>
  <c r="H733" i="1" s="1"/>
  <c r="C733" i="1"/>
  <c r="H732" i="1"/>
  <c r="G732" i="1"/>
  <c r="D732" i="1"/>
  <c r="C732" i="1"/>
  <c r="D731" i="1"/>
  <c r="H731" i="1" s="1"/>
  <c r="C731" i="1"/>
  <c r="D730" i="1"/>
  <c r="H730" i="1" s="1"/>
  <c r="C730" i="1"/>
  <c r="H729" i="1"/>
  <c r="G729" i="1"/>
  <c r="D729" i="1"/>
  <c r="C729" i="1"/>
  <c r="H728" i="1"/>
  <c r="G728" i="1"/>
  <c r="D728" i="1"/>
  <c r="C728" i="1"/>
  <c r="D727" i="1"/>
  <c r="H727" i="1" s="1"/>
  <c r="C727" i="1"/>
  <c r="H726" i="1"/>
  <c r="G726" i="1"/>
  <c r="D726" i="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D697" i="1"/>
  <c r="G697" i="1" s="1"/>
  <c r="C697" i="1"/>
  <c r="D696" i="1"/>
  <c r="H696" i="1" s="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D651" i="1"/>
  <c r="H651" i="1" s="1"/>
  <c r="C651" i="1"/>
  <c r="H650" i="1"/>
  <c r="D650" i="1"/>
  <c r="G650" i="1" s="1"/>
  <c r="C650" i="1"/>
  <c r="D649" i="1"/>
  <c r="H649" i="1" s="1"/>
  <c r="C649" i="1"/>
  <c r="D648" i="1"/>
  <c r="H648" i="1" s="1"/>
  <c r="C648" i="1"/>
  <c r="D647" i="1"/>
  <c r="H647" i="1" s="1"/>
  <c r="C647" i="1"/>
  <c r="H646" i="1"/>
  <c r="G646" i="1"/>
  <c r="D646" i="1"/>
  <c r="C646" i="1"/>
  <c r="D645" i="1"/>
  <c r="G645" i="1" s="1"/>
  <c r="C645" i="1"/>
  <c r="C642" i="1"/>
  <c r="C641"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G423" i="1" s="1"/>
  <c r="C422" i="1"/>
  <c r="C421" i="1"/>
  <c r="H416" i="1"/>
  <c r="D416" i="1"/>
  <c r="G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H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C301"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D215" i="1"/>
  <c r="H215" i="1" s="1"/>
  <c r="C215" i="1"/>
  <c r="D214" i="1"/>
  <c r="H214" i="1" s="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H197" i="1" s="1"/>
  <c r="C197" i="1"/>
  <c r="D196" i="1"/>
  <c r="H196" i="1" s="1"/>
  <c r="C196" i="1"/>
  <c r="D195" i="1"/>
  <c r="G195" i="1" s="1"/>
  <c r="C195" i="1"/>
  <c r="D194" i="1"/>
  <c r="H194" i="1" s="1"/>
  <c r="C194" i="1"/>
  <c r="D193" i="1"/>
  <c r="H193" i="1" s="1"/>
  <c r="C193" i="1"/>
  <c r="D192" i="1"/>
  <c r="H192" i="1" s="1"/>
  <c r="C192" i="1"/>
  <c r="H191" i="1"/>
  <c r="D191" i="1"/>
  <c r="G191" i="1" s="1"/>
  <c r="C191" i="1"/>
  <c r="C190" i="1"/>
  <c r="H189" i="1"/>
  <c r="D189" i="1"/>
  <c r="G189" i="1" s="1"/>
  <c r="C189" i="1"/>
  <c r="H188" i="1"/>
  <c r="D188" i="1"/>
  <c r="G188" i="1" s="1"/>
  <c r="C188" i="1"/>
  <c r="D187" i="1"/>
  <c r="G187" i="1" s="1"/>
  <c r="C187" i="1"/>
  <c r="D186" i="1"/>
  <c r="G186" i="1" s="1"/>
  <c r="C186" i="1"/>
  <c r="C185" i="1"/>
  <c r="H184" i="1"/>
  <c r="D184" i="1"/>
  <c r="G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G175" i="1" s="1"/>
  <c r="C175" i="1"/>
  <c r="D174" i="1"/>
  <c r="H174" i="1" s="1"/>
  <c r="C174" i="1"/>
  <c r="D173" i="1"/>
  <c r="G173" i="1" s="1"/>
  <c r="C173" i="1"/>
  <c r="D172" i="1"/>
  <c r="G172" i="1" s="1"/>
  <c r="C172" i="1"/>
  <c r="D171" i="1"/>
  <c r="H171" i="1" s="1"/>
  <c r="C171" i="1"/>
  <c r="D170" i="1"/>
  <c r="H170" i="1" s="1"/>
  <c r="C170" i="1"/>
  <c r="D169" i="1"/>
  <c r="H169" i="1" s="1"/>
  <c r="C169" i="1"/>
  <c r="D168" i="1"/>
  <c r="H168" i="1" s="1"/>
  <c r="C168" i="1"/>
  <c r="H167" i="1"/>
  <c r="G167" i="1"/>
  <c r="D167" i="1"/>
  <c r="C167" i="1"/>
  <c r="C166" i="1"/>
  <c r="H165" i="1"/>
  <c r="G165" i="1"/>
  <c r="D165" i="1"/>
  <c r="C165" i="1"/>
  <c r="H164" i="1"/>
  <c r="G164" i="1"/>
  <c r="D164" i="1"/>
  <c r="C164" i="1"/>
  <c r="H163" i="1"/>
  <c r="D163" i="1"/>
  <c r="G163" i="1" s="1"/>
  <c r="C163" i="1"/>
  <c r="H162" i="1"/>
  <c r="D162" i="1"/>
  <c r="G162" i="1" s="1"/>
  <c r="C162" i="1"/>
  <c r="D161" i="1"/>
  <c r="G161" i="1" s="1"/>
  <c r="C161" i="1"/>
  <c r="C160" i="1"/>
  <c r="H159" i="1"/>
  <c r="G159" i="1"/>
  <c r="D159" i="1"/>
  <c r="C159" i="1"/>
  <c r="G158" i="1"/>
  <c r="D158" i="1"/>
  <c r="H158" i="1" s="1"/>
  <c r="C158" i="1"/>
  <c r="G157" i="1"/>
  <c r="D157" i="1"/>
  <c r="H157" i="1" s="1"/>
  <c r="C157" i="1"/>
  <c r="C156" i="1"/>
  <c r="H155" i="1"/>
  <c r="G155" i="1"/>
  <c r="D155" i="1"/>
  <c r="C155" i="1"/>
  <c r="G154" i="1"/>
  <c r="D154" i="1"/>
  <c r="H154" i="1" s="1"/>
  <c r="C154" i="1"/>
  <c r="G153" i="1"/>
  <c r="D153" i="1"/>
  <c r="H153" i="1" s="1"/>
  <c r="C153" i="1"/>
  <c r="G152" i="1"/>
  <c r="D152" i="1"/>
  <c r="H152" i="1" s="1"/>
  <c r="C152" i="1"/>
  <c r="G151"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D134" i="1"/>
  <c r="G134" i="1" s="1"/>
  <c r="C134" i="1"/>
  <c r="H133" i="1"/>
  <c r="D133" i="1"/>
  <c r="G133" i="1" s="1"/>
  <c r="C133" i="1"/>
  <c r="H132" i="1"/>
  <c r="G132" i="1"/>
  <c r="D132" i="1"/>
  <c r="C132" i="1"/>
  <c r="D131" i="1"/>
  <c r="G131" i="1" s="1"/>
  <c r="C131" i="1"/>
  <c r="D130" i="1"/>
  <c r="H130" i="1" s="1"/>
  <c r="C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D114" i="1"/>
  <c r="H114" i="1" s="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G86" i="1"/>
  <c r="D86" i="1"/>
  <c r="H86" i="1" s="1"/>
  <c r="C86" i="1"/>
  <c r="G85" i="1"/>
  <c r="D85" i="1"/>
  <c r="H85" i="1" s="1"/>
  <c r="C85" i="1"/>
  <c r="G84" i="1"/>
  <c r="D84" i="1"/>
  <c r="H84" i="1" s="1"/>
  <c r="C84" i="1"/>
  <c r="G83" i="1"/>
  <c r="D83" i="1"/>
  <c r="H83" i="1" s="1"/>
  <c r="C83" i="1"/>
  <c r="H82" i="1"/>
  <c r="D82" i="1"/>
  <c r="G82" i="1" s="1"/>
  <c r="C82" i="1"/>
  <c r="D81" i="1"/>
  <c r="H81" i="1" s="1"/>
  <c r="C81" i="1"/>
  <c r="D80" i="1"/>
  <c r="H80" i="1" s="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D69" i="1"/>
  <c r="H69" i="1" s="1"/>
  <c r="C69" i="1"/>
  <c r="D68" i="1"/>
  <c r="H68" i="1" s="1"/>
  <c r="C68" i="1"/>
  <c r="D67" i="1"/>
  <c r="H67" i="1" s="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D58" i="1"/>
  <c r="H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G18" i="1"/>
  <c r="D18" i="1"/>
  <c r="H18" i="1" s="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86" i="1" l="1"/>
  <c r="H187" i="1"/>
  <c r="D13" i="1"/>
  <c r="G1251" i="1"/>
  <c r="H1200" i="1"/>
  <c r="E319" i="9"/>
  <c r="B319" i="9" s="1"/>
  <c r="H423" i="1"/>
  <c r="H300" i="1"/>
  <c r="H301" i="1"/>
  <c r="G1562" i="1"/>
  <c r="G1558" i="1"/>
  <c r="E22" i="7"/>
  <c r="I34" i="3" s="1"/>
  <c r="J1542" i="1"/>
  <c r="H1203" i="1"/>
  <c r="E329" i="9"/>
  <c r="B329" i="9" s="1"/>
  <c r="E321" i="9"/>
  <c r="B321" i="9" s="1"/>
  <c r="G1299" i="1"/>
  <c r="G1298" i="1"/>
  <c r="G1297" i="1"/>
  <c r="G1295" i="1"/>
  <c r="G1296" i="1"/>
  <c r="G1287" i="1"/>
  <c r="G1288" i="1"/>
  <c r="H1281" i="1"/>
  <c r="H1284" i="1"/>
  <c r="G1284" i="1"/>
  <c r="G1283" i="1"/>
  <c r="G1282" i="1"/>
  <c r="G1277" i="1"/>
  <c r="H1276" i="1"/>
  <c r="H1274" i="1"/>
  <c r="H1272" i="1"/>
  <c r="H1270" i="1"/>
  <c r="C1268" i="1"/>
  <c r="H1268" i="1" s="1"/>
  <c r="G1276" i="1"/>
  <c r="G1274" i="1"/>
  <c r="G1273" i="1"/>
  <c r="G1268" i="1"/>
  <c r="G1272" i="1"/>
  <c r="G1271" i="1"/>
  <c r="G1270" i="1"/>
  <c r="H1241" i="1"/>
  <c r="D1224" i="1"/>
  <c r="H1224" i="1" s="1"/>
  <c r="E325" i="9"/>
  <c r="B325" i="9" s="1"/>
  <c r="D1223" i="1"/>
  <c r="H1223" i="1" s="1"/>
  <c r="G1228" i="1"/>
  <c r="G1224" i="1"/>
  <c r="G1225" i="1"/>
  <c r="G1222" i="1"/>
  <c r="G1215" i="1"/>
  <c r="H1215" i="1"/>
  <c r="E203" i="5"/>
  <c r="D1207" i="1" s="1"/>
  <c r="H1306" i="1"/>
  <c r="G1294" i="1"/>
  <c r="H1285" i="1"/>
  <c r="H645" i="1"/>
  <c r="H1292" i="1"/>
  <c r="H1291" i="1"/>
  <c r="H1290" i="1"/>
  <c r="H1278" i="1"/>
  <c r="G1281" i="1"/>
  <c r="G1285" i="1"/>
  <c r="G1292" i="1"/>
  <c r="G1278" i="1"/>
  <c r="G1290" i="1"/>
  <c r="F256" i="5"/>
  <c r="E303" i="9"/>
  <c r="B303" i="9" s="1"/>
  <c r="E335" i="9"/>
  <c r="B335" i="9" s="1"/>
  <c r="E313" i="9"/>
  <c r="B313" i="9" s="1"/>
  <c r="G1304" i="1"/>
  <c r="G1303" i="1"/>
  <c r="E296" i="5"/>
  <c r="D1300" i="1" s="1"/>
  <c r="F252" i="5"/>
  <c r="F248" i="5"/>
  <c r="E340" i="9"/>
  <c r="B340" i="9" s="1"/>
  <c r="H338" i="9"/>
  <c r="E338" i="9" s="1"/>
  <c r="B338" i="9" s="1"/>
  <c r="H1208" i="1"/>
  <c r="D1190" i="1"/>
  <c r="H1190" i="1"/>
  <c r="G1197" i="1"/>
  <c r="G1196" i="1"/>
  <c r="G1195" i="1"/>
  <c r="G1194" i="1"/>
  <c r="D178" i="5"/>
  <c r="C1182" i="1" s="1"/>
  <c r="G1192" i="1"/>
  <c r="G1190" i="1"/>
  <c r="G1191" i="1"/>
  <c r="D1182" i="1"/>
  <c r="G1198" i="1"/>
  <c r="H1206" i="1"/>
  <c r="H1204" i="1"/>
  <c r="G1202" i="1"/>
  <c r="H1201" i="1"/>
  <c r="G1206" i="1"/>
  <c r="G1205" i="1"/>
  <c r="G1204" i="1"/>
  <c r="E337" i="9"/>
  <c r="B337" i="9" s="1"/>
  <c r="G1201" i="1"/>
  <c r="G1203" i="1"/>
  <c r="G1187" i="1"/>
  <c r="G1186" i="1"/>
  <c r="G1185" i="1"/>
  <c r="G1141" i="1"/>
  <c r="H1176" i="1"/>
  <c r="G1170" i="1"/>
  <c r="H1170" i="1"/>
  <c r="E318" i="9"/>
  <c r="B318" i="9" s="1"/>
  <c r="H1155" i="1"/>
  <c r="H1152" i="1"/>
  <c r="F147" i="5"/>
  <c r="G1093" i="1"/>
  <c r="G1094" i="1"/>
  <c r="G1095" i="1"/>
  <c r="E314" i="9"/>
  <c r="B314" i="9" s="1"/>
  <c r="E307" i="9"/>
  <c r="B307" i="9" s="1"/>
  <c r="F82" i="5"/>
  <c r="G1087" i="1"/>
  <c r="G1088" i="1"/>
  <c r="G1084" i="1"/>
  <c r="G1083" i="1"/>
  <c r="G1081" i="1"/>
  <c r="G1082" i="1"/>
  <c r="G1076" i="1"/>
  <c r="H1076" i="1"/>
  <c r="F71" i="5"/>
  <c r="E70" i="5"/>
  <c r="F70" i="5" s="1"/>
  <c r="G1067" i="1"/>
  <c r="G1066" i="1"/>
  <c r="G1065" i="1"/>
  <c r="G1064" i="1"/>
  <c r="G1063" i="1"/>
  <c r="H1073" i="1"/>
  <c r="G1072" i="1"/>
  <c r="G1071" i="1"/>
  <c r="G1070" i="1"/>
  <c r="G1069" i="1"/>
  <c r="G1068" i="1"/>
  <c r="H1068" i="1"/>
  <c r="F63" i="5"/>
  <c r="D1061" i="1"/>
  <c r="G1057" i="1"/>
  <c r="G1050" i="1"/>
  <c r="F45" i="5"/>
  <c r="G1046" i="1"/>
  <c r="H1040" i="1"/>
  <c r="G1040" i="1"/>
  <c r="F29" i="5"/>
  <c r="H1034" i="1"/>
  <c r="G1024" i="1"/>
  <c r="G1026" i="1"/>
  <c r="E12" i="5"/>
  <c r="D1017" i="1" s="1"/>
  <c r="H1017" i="1" s="1"/>
  <c r="G1023" i="1"/>
  <c r="G1022" i="1"/>
  <c r="G1020" i="1"/>
  <c r="F13" i="5"/>
  <c r="D1018" i="1"/>
  <c r="G1013" i="1"/>
  <c r="G1014" i="1"/>
  <c r="F8" i="5"/>
  <c r="C1585" i="1"/>
  <c r="G1585" i="1" s="1"/>
  <c r="G1685" i="1"/>
  <c r="C1681" i="1"/>
  <c r="H1681" i="1" s="1"/>
  <c r="H1613" i="1"/>
  <c r="G1609" i="1"/>
  <c r="G1608" i="1"/>
  <c r="G1605" i="1"/>
  <c r="G1604" i="1"/>
  <c r="G1601" i="1"/>
  <c r="H1593" i="1"/>
  <c r="G1588" i="1"/>
  <c r="E327" i="9"/>
  <c r="B327" i="9" s="1"/>
  <c r="E648" i="4"/>
  <c r="D642" i="1" s="1"/>
  <c r="H642" i="1" s="1"/>
  <c r="D421" i="1"/>
  <c r="G635" i="1"/>
  <c r="F244" i="9"/>
  <c r="B244" i="9" s="1"/>
  <c r="E55" i="9"/>
  <c r="B55" i="9" s="1"/>
  <c r="G734" i="1"/>
  <c r="F240" i="9"/>
  <c r="B240" i="9" s="1"/>
  <c r="G731" i="1"/>
  <c r="E52" i="9"/>
  <c r="B52" i="9" s="1"/>
  <c r="G730" i="1"/>
  <c r="G727" i="1"/>
  <c r="B237" i="9"/>
  <c r="G696" i="1"/>
  <c r="G695" i="1"/>
  <c r="G648" i="1"/>
  <c r="G647" i="1"/>
  <c r="G649" i="1"/>
  <c r="F236" i="9"/>
  <c r="B236" i="9" s="1"/>
  <c r="G652" i="1"/>
  <c r="E312" i="9"/>
  <c r="B312" i="9" s="1"/>
  <c r="E320" i="9"/>
  <c r="B320" i="9" s="1"/>
  <c r="E31" i="9"/>
  <c r="B31" i="9" s="1"/>
  <c r="E311" i="9"/>
  <c r="B311" i="9" s="1"/>
  <c r="E326" i="9"/>
  <c r="B326" i="9" s="1"/>
  <c r="G300" i="1"/>
  <c r="G302" i="1"/>
  <c r="G301" i="1"/>
  <c r="G299" i="1"/>
  <c r="G298" i="1"/>
  <c r="E294" i="9"/>
  <c r="B294" i="9" s="1"/>
  <c r="D422" i="1"/>
  <c r="G374" i="1"/>
  <c r="H374" i="1"/>
  <c r="F379" i="4"/>
  <c r="E360" i="4"/>
  <c r="D355" i="1" s="1"/>
  <c r="E373" i="4"/>
  <c r="D368" i="1" s="1"/>
  <c r="G331" i="1"/>
  <c r="G332" i="1"/>
  <c r="G216" i="1"/>
  <c r="E67" i="9"/>
  <c r="B67" i="9" s="1"/>
  <c r="B246" i="9"/>
  <c r="G215" i="1"/>
  <c r="G214" i="1"/>
  <c r="G198" i="1"/>
  <c r="G212" i="1"/>
  <c r="G213" i="1"/>
  <c r="F216" i="4"/>
  <c r="G197" i="1"/>
  <c r="G196" i="1"/>
  <c r="H195" i="1"/>
  <c r="G194" i="1"/>
  <c r="E56" i="9"/>
  <c r="B56" i="9" s="1"/>
  <c r="G193" i="1"/>
  <c r="G192" i="1"/>
  <c r="D190" i="1"/>
  <c r="F242" i="9"/>
  <c r="B242" i="9" s="1"/>
  <c r="B241" i="9"/>
  <c r="G185" i="1"/>
  <c r="H185" i="1"/>
  <c r="G183" i="1"/>
  <c r="G182" i="1"/>
  <c r="G181" i="1"/>
  <c r="G180" i="1"/>
  <c r="E51" i="9"/>
  <c r="B51" i="9" s="1"/>
  <c r="G179" i="1"/>
  <c r="G178" i="1"/>
  <c r="G177" i="1"/>
  <c r="G176" i="1"/>
  <c r="G174" i="1"/>
  <c r="H175" i="1"/>
  <c r="H173" i="1"/>
  <c r="H172" i="1"/>
  <c r="G171" i="1"/>
  <c r="G170" i="1"/>
  <c r="G169" i="1"/>
  <c r="G168" i="1"/>
  <c r="H166" i="1"/>
  <c r="G166" i="1"/>
  <c r="E164" i="4"/>
  <c r="D160" i="1" s="1"/>
  <c r="G160" i="1" s="1"/>
  <c r="H161" i="1"/>
  <c r="F160" i="4"/>
  <c r="G156" i="1"/>
  <c r="E153" i="4"/>
  <c r="D149" i="1" s="1"/>
  <c r="E48" i="9"/>
  <c r="B48" i="9" s="1"/>
  <c r="G150" i="1"/>
  <c r="F154" i="4"/>
  <c r="G130" i="1"/>
  <c r="H131" i="1"/>
  <c r="F135" i="4"/>
  <c r="E47" i="9"/>
  <c r="B47" i="9" s="1"/>
  <c r="H125" i="1"/>
  <c r="H122" i="1"/>
  <c r="F126" i="4"/>
  <c r="G114" i="1"/>
  <c r="H102" i="1"/>
  <c r="G102" i="1"/>
  <c r="G108" i="1"/>
  <c r="G113" i="1"/>
  <c r="F112" i="4"/>
  <c r="F106" i="4"/>
  <c r="E40" i="9"/>
  <c r="B40" i="9" s="1"/>
  <c r="F231" i="9"/>
  <c r="B231" i="9" s="1"/>
  <c r="E82" i="4"/>
  <c r="D78" i="1" s="1"/>
  <c r="H78" i="1" s="1"/>
  <c r="G81" i="1"/>
  <c r="G79" i="1"/>
  <c r="G80" i="1"/>
  <c r="G69" i="1"/>
  <c r="E37" i="9"/>
  <c r="B37" i="9" s="1"/>
  <c r="G67" i="1"/>
  <c r="G68" i="1"/>
  <c r="E36" i="9"/>
  <c r="B36" i="9" s="1"/>
  <c r="G66" i="1"/>
  <c r="E35" i="9"/>
  <c r="B35" i="9" s="1"/>
  <c r="F68" i="4"/>
  <c r="G57" i="1"/>
  <c r="G58" i="1"/>
  <c r="E32" i="9"/>
  <c r="B32" i="9" s="1"/>
  <c r="G64" i="1"/>
  <c r="G65" i="1"/>
  <c r="E49" i="4"/>
  <c r="D45" i="1" s="1"/>
  <c r="D70" i="1"/>
  <c r="E322" i="9"/>
  <c r="B322" i="9" s="1"/>
  <c r="E324" i="9"/>
  <c r="B324" i="9" s="1"/>
  <c r="G651" i="1"/>
  <c r="B296" i="9"/>
  <c r="H316" i="1"/>
  <c r="G316" i="1"/>
  <c r="H226" i="1"/>
  <c r="G226" i="1"/>
  <c r="H1259" i="1"/>
  <c r="G1259" i="1"/>
  <c r="G642" i="1"/>
  <c r="H1591" i="1"/>
  <c r="G1591" i="1"/>
  <c r="H1647" i="1"/>
  <c r="G1647" i="1"/>
  <c r="H1672" i="1"/>
  <c r="G167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547" i="1"/>
  <c r="G1547" i="1"/>
  <c r="J1547" i="1"/>
  <c r="G1576" i="1"/>
  <c r="I1576" i="1" s="1"/>
  <c r="J1576" i="1"/>
  <c r="H1631" i="1"/>
  <c r="G1631" i="1"/>
  <c r="H28" i="3"/>
  <c r="F35" i="6"/>
  <c r="I35" i="3"/>
  <c r="D1571" i="1"/>
  <c r="H1571" i="1" s="1"/>
  <c r="C349" i="1"/>
  <c r="C473" i="1"/>
  <c r="C591" i="1"/>
  <c r="H1305" i="1"/>
  <c r="G1307" i="1"/>
  <c r="H1309" i="1"/>
  <c r="G1311" i="1"/>
  <c r="H131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0" i="1"/>
  <c r="G1540" i="1"/>
  <c r="H1543" i="1"/>
  <c r="G1543" i="1"/>
  <c r="I1543" i="1" s="1"/>
  <c r="J1543" i="1"/>
  <c r="H1619" i="1"/>
  <c r="G1619" i="1"/>
  <c r="D3" i="1"/>
  <c r="D424" i="1"/>
  <c r="G1306" i="1"/>
  <c r="H1308" i="1"/>
  <c r="G1310" i="1"/>
  <c r="H1312"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C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I1544" i="1"/>
  <c r="H1551" i="1"/>
  <c r="G1551" i="1"/>
  <c r="H1557" i="1"/>
  <c r="G1557" i="1"/>
  <c r="I1557" i="1" s="1"/>
  <c r="H1561" i="1"/>
  <c r="G1561" i="1"/>
  <c r="H1564" i="1"/>
  <c r="G1564" i="1"/>
  <c r="I1564" i="1" s="1"/>
  <c r="H1568" i="1"/>
  <c r="G1568" i="1"/>
  <c r="G1571" i="1"/>
  <c r="I1579" i="1"/>
  <c r="H1587" i="1"/>
  <c r="G1587" i="1"/>
  <c r="H1615" i="1"/>
  <c r="G1615" i="1"/>
  <c r="H1627" i="1"/>
  <c r="G1627" i="1"/>
  <c r="H1643" i="1"/>
  <c r="G1643" i="1"/>
  <c r="H1659" i="1"/>
  <c r="G1659" i="1"/>
  <c r="H1668" i="1"/>
  <c r="G1668" i="1"/>
  <c r="G1684" i="1"/>
  <c r="H16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9" i="1"/>
  <c r="G1539" i="1"/>
  <c r="H1541" i="1"/>
  <c r="G1541" i="1"/>
  <c r="J1541" i="1"/>
  <c r="H1545" i="1"/>
  <c r="G1545" i="1"/>
  <c r="J1545" i="1"/>
  <c r="J1551" i="1"/>
  <c r="J1557" i="1"/>
  <c r="J1561" i="1"/>
  <c r="J1564" i="1"/>
  <c r="I1573" i="1"/>
  <c r="H1574" i="1"/>
  <c r="G1574" i="1"/>
  <c r="H1583" i="1"/>
  <c r="G1583" i="1"/>
  <c r="H1599" i="1"/>
  <c r="G1599" i="1"/>
  <c r="H1603" i="1"/>
  <c r="G1603" i="1"/>
  <c r="H1607" i="1"/>
  <c r="G1607" i="1"/>
  <c r="H1611" i="1"/>
  <c r="G1611" i="1"/>
  <c r="H1623" i="1"/>
  <c r="G1623" i="1"/>
  <c r="H1639" i="1"/>
  <c r="G1639" i="1"/>
  <c r="H1655" i="1"/>
  <c r="G1655" i="1"/>
  <c r="H1664" i="1"/>
  <c r="G1664" i="1"/>
  <c r="H1680" i="1"/>
  <c r="G1680"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I1546" i="1"/>
  <c r="I1548" i="1"/>
  <c r="I1552" i="1"/>
  <c r="H1553" i="1"/>
  <c r="G1553" i="1"/>
  <c r="H1556" i="1"/>
  <c r="G1556" i="1"/>
  <c r="I1558" i="1"/>
  <c r="H1559" i="1"/>
  <c r="G1559" i="1"/>
  <c r="I1562" i="1"/>
  <c r="H1563" i="1"/>
  <c r="G1563" i="1"/>
  <c r="I1565" i="1"/>
  <c r="H1566" i="1"/>
  <c r="G1566" i="1"/>
  <c r="I1566" i="1" s="1"/>
  <c r="I1569" i="1"/>
  <c r="H1570" i="1"/>
  <c r="G1570" i="1"/>
  <c r="I1570" i="1" s="1"/>
  <c r="J1574" i="1"/>
  <c r="H1576" i="1"/>
  <c r="I1580" i="1"/>
  <c r="I1581" i="1"/>
  <c r="H1595" i="1"/>
  <c r="G1595" i="1"/>
  <c r="H1635" i="1"/>
  <c r="G1635" i="1"/>
  <c r="H1651" i="1"/>
  <c r="G1651" i="1"/>
  <c r="H1676" i="1"/>
  <c r="G1676" i="1"/>
  <c r="H1542" i="1"/>
  <c r="I1542" i="1" s="1"/>
  <c r="H1544" i="1"/>
  <c r="H1546" i="1"/>
  <c r="F361" i="4"/>
  <c r="D360" i="4"/>
  <c r="F431" i="4"/>
  <c r="E535" i="4"/>
  <c r="E639" i="4" s="1"/>
  <c r="D633" i="1" s="1"/>
  <c r="J1548" i="1"/>
  <c r="J1552" i="1"/>
  <c r="J1554" i="1"/>
  <c r="J1558" i="1"/>
  <c r="J1560" i="1"/>
  <c r="J1562" i="1"/>
  <c r="J1565" i="1"/>
  <c r="J1567" i="1"/>
  <c r="J1569" i="1"/>
  <c r="J1573" i="1"/>
  <c r="J1575" i="1"/>
  <c r="J1578" i="1"/>
  <c r="J1580" i="1"/>
  <c r="G1582" i="1"/>
  <c r="G1586" i="1"/>
  <c r="G1590" i="1"/>
  <c r="G1594" i="1"/>
  <c r="G1598" i="1"/>
  <c r="G1602" i="1"/>
  <c r="G1606" i="1"/>
  <c r="G1610" i="1"/>
  <c r="G1614" i="1"/>
  <c r="G1618" i="1"/>
  <c r="G1622" i="1"/>
  <c r="G1626" i="1"/>
  <c r="G1630" i="1"/>
  <c r="G1634" i="1"/>
  <c r="G1638" i="1"/>
  <c r="G1642" i="1"/>
  <c r="G1646" i="1"/>
  <c r="G1650" i="1"/>
  <c r="G1654" i="1"/>
  <c r="G1658" i="1"/>
  <c r="D7" i="5"/>
  <c r="F255" i="5"/>
  <c r="E141" i="6"/>
  <c r="I27" i="3"/>
  <c r="F89" i="6"/>
  <c r="H33" i="3"/>
  <c r="H1582" i="1"/>
  <c r="H1663" i="1"/>
  <c r="G1663" i="1"/>
  <c r="H1667" i="1"/>
  <c r="G1667" i="1"/>
  <c r="H1671" i="1"/>
  <c r="G1671" i="1"/>
  <c r="H1675" i="1"/>
  <c r="G1675" i="1"/>
  <c r="H1679" i="1"/>
  <c r="G1679" i="1"/>
  <c r="H1683" i="1"/>
  <c r="G1683" i="1"/>
  <c r="F134" i="4"/>
  <c r="E308" i="4"/>
  <c r="F373" i="4"/>
  <c r="E251" i="5"/>
  <c r="F274" i="5"/>
  <c r="D251" i="5"/>
  <c r="D44" i="8"/>
  <c r="G343" i="9" s="1"/>
  <c r="E343" i="9" s="1"/>
  <c r="F165" i="4"/>
  <c r="D308" i="4"/>
  <c r="F362" i="4"/>
  <c r="E156" i="9"/>
  <c r="B156" i="9" s="1"/>
  <c r="G315" i="9"/>
  <c r="G316" i="9"/>
  <c r="F181" i="5"/>
  <c r="F197" i="5"/>
  <c r="E339" i="9"/>
  <c r="B339" i="9" s="1"/>
  <c r="D5" i="6"/>
  <c r="E647" i="4"/>
  <c r="D641" i="1" s="1"/>
  <c r="D135" i="5"/>
  <c r="H316" i="9"/>
  <c r="H315" i="9"/>
  <c r="D7" i="4"/>
  <c r="D49" i="4"/>
  <c r="D125" i="4"/>
  <c r="D153" i="4"/>
  <c r="D273" i="4"/>
  <c r="D535" i="4"/>
  <c r="D571" i="4"/>
  <c r="D629" i="4"/>
  <c r="F219" i="5"/>
  <c r="F277" i="5"/>
  <c r="D129" i="6"/>
  <c r="D522" i="4"/>
  <c r="H310" i="9"/>
  <c r="G310" i="9"/>
  <c r="H309" i="9"/>
  <c r="M228" i="9"/>
  <c r="G309" i="9"/>
  <c r="H308" i="9"/>
  <c r="E308" i="9" s="1"/>
  <c r="B308" i="9" s="1"/>
  <c r="G302" i="9"/>
  <c r="E302" i="9" s="1"/>
  <c r="B302" i="9" s="1"/>
  <c r="G301" i="9"/>
  <c r="E301" i="9" s="1"/>
  <c r="B301" i="9" s="1"/>
  <c r="G300" i="9"/>
  <c r="E300" i="9" s="1"/>
  <c r="B300" i="9" s="1"/>
  <c r="G212" i="9"/>
  <c r="E212" i="9" s="1"/>
  <c r="B212" i="9" s="1"/>
  <c r="G211" i="9"/>
  <c r="E211" i="9" s="1"/>
  <c r="B211" i="9" s="1"/>
  <c r="G210" i="9"/>
  <c r="E210" i="9" s="1"/>
  <c r="B210" i="9" s="1"/>
  <c r="G209" i="9"/>
  <c r="E209" i="9" s="1"/>
  <c r="B209" i="9" s="1"/>
  <c r="G208" i="9"/>
  <c r="E208" i="9" s="1"/>
  <c r="B208" i="9" s="1"/>
  <c r="L207" i="9"/>
  <c r="F207"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I10" i="9"/>
  <c r="B233" i="9"/>
  <c r="F239" i="9"/>
  <c r="B239" i="9" s="1"/>
  <c r="F247" i="9"/>
  <c r="B247" i="9" s="1"/>
  <c r="B252" i="9"/>
  <c r="F255" i="9"/>
  <c r="B255" i="9" s="1"/>
  <c r="B260" i="9"/>
  <c r="B268" i="9"/>
  <c r="B276" i="9"/>
  <c r="B284" i="9"/>
  <c r="B290" i="9"/>
  <c r="B288" i="9"/>
  <c r="F235" i="9"/>
  <c r="B235" i="9" s="1"/>
  <c r="F243" i="9"/>
  <c r="B243" i="9" s="1"/>
  <c r="B248" i="9"/>
  <c r="F251" i="9"/>
  <c r="B251" i="9" s="1"/>
  <c r="B256" i="9"/>
  <c r="F259" i="9"/>
  <c r="B259" i="9" s="1"/>
  <c r="B264" i="9"/>
  <c r="B272" i="9"/>
  <c r="B280" i="9"/>
  <c r="B292" i="9"/>
  <c r="H13" i="1" l="1"/>
  <c r="G13" i="1"/>
  <c r="E5" i="7"/>
  <c r="G346" i="9" s="1"/>
  <c r="E346" i="9" s="1"/>
  <c r="B346" i="9" s="1"/>
  <c r="D1555" i="1"/>
  <c r="H1555" i="1" s="1"/>
  <c r="E310" i="9"/>
  <c r="B310" i="9" s="1"/>
  <c r="G1223" i="1"/>
  <c r="E177" i="5"/>
  <c r="E176" i="5" s="1"/>
  <c r="D1180" i="1" s="1"/>
  <c r="H1300" i="1"/>
  <c r="G1300" i="1"/>
  <c r="G1207" i="1"/>
  <c r="H1207" i="1"/>
  <c r="D177" i="5"/>
  <c r="C1181" i="1" s="1"/>
  <c r="F178" i="5"/>
  <c r="G336" i="9"/>
  <c r="E336" i="9" s="1"/>
  <c r="B336" i="9" s="1"/>
  <c r="E316" i="9"/>
  <c r="B316" i="9" s="1"/>
  <c r="E315" i="9"/>
  <c r="B315" i="9" s="1"/>
  <c r="E69" i="5"/>
  <c r="D1075" i="1"/>
  <c r="G1061" i="1"/>
  <c r="H1061" i="1"/>
  <c r="F12" i="5"/>
  <c r="G1017" i="1"/>
  <c r="E7" i="5"/>
  <c r="D1012" i="1" s="1"/>
  <c r="H1018" i="1"/>
  <c r="G1018" i="1"/>
  <c r="H1585" i="1"/>
  <c r="G1681" i="1"/>
  <c r="H421" i="1"/>
  <c r="G421" i="1"/>
  <c r="G422" i="1"/>
  <c r="H422" i="1"/>
  <c r="G368" i="1"/>
  <c r="H368" i="1"/>
  <c r="G190" i="1"/>
  <c r="H190" i="1"/>
  <c r="H160" i="1"/>
  <c r="E152" i="4"/>
  <c r="I18" i="3" s="1"/>
  <c r="F164" i="4"/>
  <c r="F82" i="4"/>
  <c r="G78" i="1"/>
  <c r="E6" i="4"/>
  <c r="E422" i="4" s="1"/>
  <c r="H70" i="1"/>
  <c r="G70" i="1"/>
  <c r="F273" i="4"/>
  <c r="C269" i="1"/>
  <c r="F135" i="5"/>
  <c r="C1140" i="1"/>
  <c r="G349" i="1"/>
  <c r="H349" i="1"/>
  <c r="E309" i="9"/>
  <c r="B309" i="9" s="1"/>
  <c r="F522" i="4"/>
  <c r="C516" i="1"/>
  <c r="F629" i="4"/>
  <c r="C623" i="1"/>
  <c r="H24" i="9"/>
  <c r="G24" i="9"/>
  <c r="D152" i="4"/>
  <c r="F153" i="4"/>
  <c r="C149" i="1"/>
  <c r="G641" i="1"/>
  <c r="H641" i="1"/>
  <c r="I33" i="3"/>
  <c r="D1538" i="1"/>
  <c r="F647" i="4"/>
  <c r="H1431" i="1"/>
  <c r="G1431" i="1"/>
  <c r="H1182" i="1"/>
  <c r="G1182" i="1"/>
  <c r="D6" i="4"/>
  <c r="F7" i="4"/>
  <c r="C3" i="1"/>
  <c r="G348" i="9"/>
  <c r="E348" i="9" s="1"/>
  <c r="D141" i="6"/>
  <c r="F5" i="6"/>
  <c r="H27" i="3"/>
  <c r="C1401" i="1"/>
  <c r="D417" i="4"/>
  <c r="F308" i="4"/>
  <c r="C303" i="1"/>
  <c r="E417" i="4"/>
  <c r="D412" i="1" s="1"/>
  <c r="D303" i="1"/>
  <c r="E180" i="9"/>
  <c r="B180" i="9" s="1"/>
  <c r="B207" i="9"/>
  <c r="F129" i="6"/>
  <c r="C1525" i="1"/>
  <c r="F571" i="4"/>
  <c r="C565" i="1"/>
  <c r="F125" i="4"/>
  <c r="C121" i="1"/>
  <c r="K1481" i="9"/>
  <c r="G344" i="9"/>
  <c r="E344" i="9" s="1"/>
  <c r="B344" i="9" s="1"/>
  <c r="I39" i="3"/>
  <c r="C1621" i="1"/>
  <c r="I25" i="3"/>
  <c r="D1255" i="1"/>
  <c r="H22" i="3"/>
  <c r="C1012" i="1"/>
  <c r="D69" i="5"/>
  <c r="D6" i="5" s="1"/>
  <c r="E640" i="4"/>
  <c r="D634" i="1" s="1"/>
  <c r="D529" i="1"/>
  <c r="D418" i="4"/>
  <c r="F360" i="4"/>
  <c r="C355" i="1"/>
  <c r="I1559" i="1"/>
  <c r="I1541" i="1"/>
  <c r="I1568" i="1"/>
  <c r="I1561" i="1"/>
  <c r="I1551" i="1"/>
  <c r="H591" i="1"/>
  <c r="G591" i="1"/>
  <c r="F251" i="5"/>
  <c r="H25" i="3"/>
  <c r="C1255" i="1"/>
  <c r="D640" i="4"/>
  <c r="F535" i="4"/>
  <c r="C529" i="1"/>
  <c r="F49" i="4"/>
  <c r="C45" i="1"/>
  <c r="B343" i="9"/>
  <c r="I31" i="3"/>
  <c r="D1537" i="1"/>
  <c r="E418" i="4"/>
  <c r="D413" i="1" s="1"/>
  <c r="D430" i="4"/>
  <c r="I1553" i="1"/>
  <c r="I1574" i="1"/>
  <c r="I1545" i="1"/>
  <c r="G473" i="1"/>
  <c r="H473" i="1"/>
  <c r="E345" i="9" l="1"/>
  <c r="I10" i="3" s="1"/>
  <c r="G1555" i="1"/>
  <c r="I24" i="3"/>
  <c r="F177" i="5"/>
  <c r="H19" i="9"/>
  <c r="E19" i="9" s="1"/>
  <c r="B19" i="9" s="1"/>
  <c r="D1181" i="1"/>
  <c r="G1181" i="1" s="1"/>
  <c r="H24" i="3"/>
  <c r="D176" i="5"/>
  <c r="F176" i="5" s="1"/>
  <c r="I23" i="3"/>
  <c r="D1074" i="1"/>
  <c r="G1075" i="1"/>
  <c r="H1075" i="1"/>
  <c r="I22" i="3"/>
  <c r="E6" i="5"/>
  <c r="H299" i="9" s="1"/>
  <c r="F7" i="5"/>
  <c r="E299" i="4"/>
  <c r="E300" i="4" s="1"/>
  <c r="D296" i="1" s="1"/>
  <c r="D148" i="1"/>
  <c r="D2" i="1"/>
  <c r="I17" i="3"/>
  <c r="E24" i="9"/>
  <c r="B24" i="9" s="1"/>
  <c r="H1401" i="1"/>
  <c r="G1401" i="1"/>
  <c r="F430" i="4"/>
  <c r="D639" i="4"/>
  <c r="C424" i="1"/>
  <c r="H529" i="1"/>
  <c r="G529" i="1"/>
  <c r="H355" i="1"/>
  <c r="G355" i="1"/>
  <c r="G1621" i="1"/>
  <c r="H1621" i="1"/>
  <c r="H11" i="3"/>
  <c r="H121" i="1"/>
  <c r="G121" i="1"/>
  <c r="H1525" i="1"/>
  <c r="G1525" i="1"/>
  <c r="G303" i="1"/>
  <c r="H303" i="1"/>
  <c r="H3" i="1"/>
  <c r="G3" i="1"/>
  <c r="H1538" i="1"/>
  <c r="G1538" i="1"/>
  <c r="G149" i="1"/>
  <c r="H149" i="1"/>
  <c r="E347" i="9"/>
  <c r="B348" i="9"/>
  <c r="H516" i="1"/>
  <c r="G516" i="1"/>
  <c r="H1140" i="1"/>
  <c r="G1140" i="1"/>
  <c r="E342" i="9"/>
  <c r="G1255" i="1"/>
  <c r="H1255" i="1"/>
  <c r="F69" i="5"/>
  <c r="H23" i="3"/>
  <c r="C1074" i="1"/>
  <c r="H623" i="1"/>
  <c r="G623" i="1"/>
  <c r="G269" i="1"/>
  <c r="H269" i="1"/>
  <c r="C1011" i="1"/>
  <c r="G45" i="1"/>
  <c r="H45" i="1"/>
  <c r="F640" i="4"/>
  <c r="C634" i="1"/>
  <c r="E643" i="4"/>
  <c r="D417" i="1"/>
  <c r="F418" i="4"/>
  <c r="C413" i="1"/>
  <c r="G1012" i="1"/>
  <c r="H1012" i="1"/>
  <c r="G565" i="1"/>
  <c r="H565" i="1"/>
  <c r="F417" i="4"/>
  <c r="C412" i="1"/>
  <c r="H31" i="3"/>
  <c r="F141" i="6"/>
  <c r="C1537" i="1"/>
  <c r="F6" i="4"/>
  <c r="H17" i="3"/>
  <c r="D422" i="4"/>
  <c r="C2" i="1"/>
  <c r="D299" i="4"/>
  <c r="F152" i="4"/>
  <c r="H18" i="3"/>
  <c r="C148" i="1"/>
  <c r="H1181" i="1" l="1"/>
  <c r="G299" i="9"/>
  <c r="E299" i="9" s="1"/>
  <c r="B299" i="9" s="1"/>
  <c r="C1180" i="1"/>
  <c r="H1180" i="1" s="1"/>
  <c r="G306" i="9"/>
  <c r="E306" i="9" s="1"/>
  <c r="B306" i="9" s="1"/>
  <c r="F6" i="5"/>
  <c r="D1011" i="1"/>
  <c r="H1011" i="1" s="1"/>
  <c r="D295" i="1"/>
  <c r="E423" i="4"/>
  <c r="E424" i="4" s="1"/>
  <c r="D419" i="1" s="1"/>
  <c r="E301" i="4"/>
  <c r="D297" i="1" s="1"/>
  <c r="H424" i="1"/>
  <c r="G424" i="1"/>
  <c r="H148" i="1"/>
  <c r="G148" i="1"/>
  <c r="G2" i="1"/>
  <c r="H2" i="1"/>
  <c r="D300" i="4"/>
  <c r="H634" i="1"/>
  <c r="G634" i="1"/>
  <c r="E425" i="4"/>
  <c r="D420" i="1" s="1"/>
  <c r="F639" i="4"/>
  <c r="C633" i="1"/>
  <c r="G412" i="1"/>
  <c r="H412" i="1"/>
  <c r="D423" i="4"/>
  <c r="D424" i="4" s="1"/>
  <c r="D301" i="4"/>
  <c r="F299" i="4"/>
  <c r="C295" i="1"/>
  <c r="H413" i="1"/>
  <c r="G413" i="1"/>
  <c r="F422" i="4"/>
  <c r="D643" i="4"/>
  <c r="C417" i="1"/>
  <c r="H1537" i="1"/>
  <c r="G1537" i="1"/>
  <c r="D637" i="1"/>
  <c r="H1074" i="1"/>
  <c r="G1074" i="1"/>
  <c r="N3" i="9"/>
  <c r="I11" i="3"/>
  <c r="H9" i="3"/>
  <c r="G1180" i="1" l="1"/>
  <c r="H8" i="3"/>
  <c r="M3" i="9" s="1"/>
  <c r="G1011" i="1"/>
  <c r="D418" i="1"/>
  <c r="H20" i="9"/>
  <c r="E644" i="4"/>
  <c r="E646" i="4" s="1"/>
  <c r="F424" i="4"/>
  <c r="C419" i="1"/>
  <c r="H295" i="1"/>
  <c r="G295" i="1"/>
  <c r="H417" i="1"/>
  <c r="G417" i="1"/>
  <c r="F301" i="4"/>
  <c r="C297" i="1"/>
  <c r="H633" i="1"/>
  <c r="G633" i="1"/>
  <c r="D638" i="1"/>
  <c r="K3" i="9"/>
  <c r="I9" i="3"/>
  <c r="D645" i="4"/>
  <c r="F643" i="4"/>
  <c r="C637" i="1"/>
  <c r="D644" i="4"/>
  <c r="D425" i="4"/>
  <c r="F423" i="4"/>
  <c r="C418" i="1"/>
  <c r="G20" i="9"/>
  <c r="F300" i="4"/>
  <c r="C296" i="1"/>
  <c r="E645" i="4" l="1"/>
  <c r="E650" i="4" s="1"/>
  <c r="E20" i="9"/>
  <c r="B20" i="9" s="1"/>
  <c r="H334" i="9"/>
  <c r="G334" i="9"/>
  <c r="H296" i="1"/>
  <c r="G296" i="1"/>
  <c r="F425" i="4"/>
  <c r="C420" i="1"/>
  <c r="F645" i="4"/>
  <c r="C639" i="1"/>
  <c r="D646" i="4"/>
  <c r="D649" i="4" s="1"/>
  <c r="F644" i="4"/>
  <c r="C638" i="1"/>
  <c r="E649" i="4"/>
  <c r="D639" i="1"/>
  <c r="G297" i="1"/>
  <c r="H297" i="1"/>
  <c r="H419" i="1"/>
  <c r="G419" i="1"/>
  <c r="G418" i="1"/>
  <c r="H418" i="1"/>
  <c r="G637" i="1"/>
  <c r="H637" i="1"/>
  <c r="D640" i="1"/>
  <c r="E334" i="9" l="1"/>
  <c r="B334" i="9" s="1"/>
  <c r="H19" i="3"/>
  <c r="F649" i="4"/>
  <c r="C643" i="1"/>
  <c r="H638" i="1"/>
  <c r="G638" i="1"/>
  <c r="I20" i="3"/>
  <c r="D644" i="1"/>
  <c r="F646" i="4"/>
  <c r="D650" i="4"/>
  <c r="C640" i="1"/>
  <c r="G297" i="9"/>
  <c r="E297" i="9" s="1"/>
  <c r="B297" i="9" s="1"/>
  <c r="G420" i="1"/>
  <c r="H420" i="1"/>
  <c r="I19" i="3"/>
  <c r="D643" i="1"/>
  <c r="G639" i="1"/>
  <c r="H639" i="1"/>
  <c r="E298" i="9" l="1"/>
  <c r="I8" i="3" s="1"/>
  <c r="H643" i="1"/>
  <c r="G643" i="1"/>
  <c r="H640" i="1"/>
  <c r="G640" i="1"/>
  <c r="F650" i="4"/>
  <c r="H20" i="3"/>
  <c r="C644" i="1"/>
  <c r="H644" i="1" l="1"/>
  <c r="G644" i="1"/>
  <c r="H7" i="3"/>
  <c r="J3" i="9" l="1"/>
  <c r="G295" i="9" l="1"/>
  <c r="L293" i="9"/>
  <c r="F293" i="9" s="1"/>
  <c r="H295" i="9"/>
  <c r="H18" i="9"/>
  <c r="G18" i="9"/>
  <c r="G22" i="9"/>
  <c r="K6" i="9"/>
  <c r="J11" i="9"/>
  <c r="I17" i="9"/>
  <c r="H22" i="9"/>
  <c r="I9" i="9"/>
  <c r="H16" i="9"/>
  <c r="J9" i="9"/>
  <c r="H15" i="9"/>
  <c r="J6" i="9"/>
  <c r="I11" i="9"/>
  <c r="H17" i="9"/>
  <c r="G16" i="9"/>
  <c r="K8" i="9"/>
  <c r="J13" i="9"/>
  <c r="J10" i="9"/>
  <c r="M16" i="9"/>
  <c r="J7" i="9"/>
  <c r="I12" i="9"/>
  <c r="I5" i="9"/>
  <c r="K11" i="9"/>
  <c r="J17" i="9"/>
  <c r="J5" i="9"/>
  <c r="L16" i="9"/>
  <c r="I7" i="9"/>
  <c r="K13" i="9"/>
  <c r="K10" i="9"/>
  <c r="H21" i="9"/>
  <c r="G15" i="9"/>
  <c r="K5" i="9"/>
  <c r="I13" i="9"/>
  <c r="I8" i="9"/>
  <c r="M15" i="9"/>
  <c r="K7" i="9"/>
  <c r="J12" i="9"/>
  <c r="I6" i="9"/>
  <c r="K12" i="9"/>
  <c r="G17" i="9"/>
  <c r="K9" i="9"/>
  <c r="L15" i="9"/>
  <c r="G21" i="9"/>
  <c r="J8" i="9"/>
  <c r="E15" i="9" l="1"/>
  <c r="E21" i="9"/>
  <c r="B21" i="9" s="1"/>
  <c r="E17" i="9"/>
  <c r="B17" i="9" s="1"/>
  <c r="E13" i="9"/>
  <c r="B13" i="9" s="1"/>
  <c r="E11" i="9"/>
  <c r="B11" i="9" s="1"/>
  <c r="F15" i="9"/>
  <c r="E6" i="9"/>
  <c r="B6" i="9" s="1"/>
  <c r="F16" i="9"/>
  <c r="E12" i="9"/>
  <c r="B12" i="9" s="1"/>
  <c r="E9" i="9"/>
  <c r="B9" i="9" s="1"/>
  <c r="E7" i="9"/>
  <c r="B7" i="9" s="1"/>
  <c r="E16" i="9"/>
  <c r="E22" i="9"/>
  <c r="B22" i="9" s="1"/>
  <c r="B293" i="9"/>
  <c r="F23" i="9"/>
  <c r="E8" i="9"/>
  <c r="B8" i="9" s="1"/>
  <c r="E5" i="9"/>
  <c r="E10" i="9"/>
  <c r="B10" i="9" s="1"/>
  <c r="E18" i="9"/>
  <c r="B18" i="9" s="1"/>
  <c r="E295" i="9"/>
  <c r="B15" i="9" l="1"/>
  <c r="B16" i="9"/>
  <c r="F14" i="9"/>
  <c r="F3" i="9" s="1"/>
  <c r="B5" i="9"/>
  <c r="E4" i="9"/>
  <c r="E14" i="9"/>
  <c r="I13" i="3" s="1"/>
  <c r="B295" i="9"/>
  <c r="E23" i="9"/>
  <c r="I7" i="3" s="1"/>
  <c r="E3" i="9" l="1"/>
</calcChain>
</file>

<file path=xl/sharedStrings.xml><?xml version="1.0" encoding="utf-8"?>
<sst xmlns="http://schemas.openxmlformats.org/spreadsheetml/2006/main" count="4733" uniqueCount="3656">
  <si>
    <t>Obveznik:</t>
  </si>
  <si>
    <t>36444 - NASTAVNI ZAVOD ZA JAVNO ZDRAVSTVO BRODSKO-POSAVSKE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</si>
  <si>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</si>
  <si>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</si>
  <si>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</si>
  <si>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</si>
  <si>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</si>
  <si>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</si>
  <si>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</si>
  <si>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</si>
  <si>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</si>
  <si>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</si>
  <si>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</si>
  <si>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</si>
  <si>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</si>
  <si>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</si>
  <si>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</si>
  <si>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</si>
  <si>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</si>
  <si>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</si>
  <si>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</si>
  <si>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</si>
  <si>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</si>
  <si>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</si>
  <si>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</si>
  <si>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</si>
  <si>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</si>
  <si>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</si>
  <si>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</si>
  <si>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</si>
  <si>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</si>
  <si>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</si>
  <si>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</si>
  <si>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</si>
  <si>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</si>
  <si>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</si>
  <si>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</si>
  <si>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</si>
  <si>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</si>
  <si>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</si>
  <si>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</si>
  <si>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</si>
  <si>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</si>
  <si>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</si>
  <si>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</si>
  <si>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</si>
  <si>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</si>
  <si>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</si>
  <si>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</si>
  <si>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</si>
  <si>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</si>
  <si>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</si>
  <si>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</si>
  <si>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</si>
  <si>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</si>
  <si>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</si>
  <si>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</si>
  <si>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</si>
  <si>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</si>
  <si>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</si>
  <si>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</si>
  <si>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</si>
  <si>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</si>
  <si>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</si>
  <si>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</si>
  <si>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</si>
  <si>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</si>
  <si>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</si>
  <si>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</si>
  <si>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</si>
  <si>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</si>
  <si>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</si>
  <si>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</si>
  <si>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</si>
  <si>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</si>
  <si>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</si>
  <si>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</si>
  <si>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</si>
  <si>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</si>
  <si>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</si>
  <si>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</si>
  <si>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</si>
  <si>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</si>
  <si>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</si>
  <si>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</si>
  <si>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</si>
  <si>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</si>
  <si>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</si>
  <si>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</si>
  <si>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</si>
  <si>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</si>
  <si>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</si>
  <si>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</si>
  <si>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</si>
  <si>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</si>
  <si>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</si>
  <si>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</si>
  <si>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</si>
  <si>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</si>
  <si>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</si>
  <si>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</si>
  <si>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</si>
  <si>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</si>
  <si>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</si>
  <si>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</si>
  <si>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</si>
  <si>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</si>
  <si>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</si>
  <si>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</si>
  <si>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</si>
  <si>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</si>
  <si>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</si>
  <si>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</si>
  <si>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</si>
  <si>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</si>
  <si>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</si>
  <si>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</si>
  <si>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</si>
  <si>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</si>
  <si>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</si>
  <si>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</si>
  <si>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</si>
  <si>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</si>
  <si>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</si>
  <si>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</si>
  <si>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</si>
  <si>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</si>
  <si>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</si>
  <si>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</si>
  <si>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</si>
  <si>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</si>
  <si>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</si>
  <si>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</si>
  <si>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</si>
  <si>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</si>
  <si>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</si>
  <si>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</si>
  <si>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</si>
  <si>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</si>
  <si>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</si>
  <si>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</si>
  <si>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</si>
  <si>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</si>
  <si>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</si>
  <si>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</si>
  <si>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</si>
  <si>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</si>
  <si>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</si>
  <si>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</si>
  <si>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</si>
  <si>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</si>
  <si>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</si>
  <si>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</si>
  <si>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</si>
  <si>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</si>
  <si>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</si>
  <si>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</si>
  <si>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</si>
  <si>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</si>
  <si>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</si>
  <si>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</si>
  <si>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</si>
  <si>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</si>
  <si>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</si>
  <si>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</si>
  <si>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</si>
  <si>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</si>
  <si>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</si>
  <si>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</si>
  <si>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</si>
  <si>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</si>
  <si>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</si>
  <si>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</si>
  <si>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</si>
  <si>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</si>
  <si>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</si>
  <si>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</si>
  <si>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</si>
  <si>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</si>
  <si>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</si>
  <si>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</si>
  <si>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</si>
  <si>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</si>
  <si>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</si>
  <si>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</si>
  <si>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</si>
  <si>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</si>
  <si>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</si>
  <si>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</si>
  <si>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</si>
  <si>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</si>
  <si>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</si>
  <si>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</si>
  <si>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</si>
  <si>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</si>
  <si>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</si>
  <si>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</si>
  <si>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</si>
  <si>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</si>
  <si>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</si>
  <si>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</si>
  <si>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</si>
  <si>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</si>
  <si>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</si>
  <si>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</si>
  <si>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</si>
  <si>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</si>
  <si>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</si>
  <si>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</si>
  <si>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</si>
  <si>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</si>
  <si>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</si>
  <si>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</si>
  <si>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</si>
  <si>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</si>
  <si>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</si>
  <si>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</si>
  <si>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</si>
  <si>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</si>
  <si>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</si>
  <si>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</si>
  <si>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</si>
  <si>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</si>
  <si>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</si>
  <si>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</si>
  <si>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</si>
  <si>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</si>
  <si>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</si>
  <si>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</si>
  <si>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</si>
  <si>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</si>
  <si>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</si>
  <si>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</si>
  <si>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</si>
  <si>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</si>
  <si>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</si>
  <si>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</si>
  <si>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</si>
  <si>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</si>
  <si>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</si>
  <si>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</si>
  <si>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</si>
  <si>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</si>
  <si>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</si>
  <si>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</si>
  <si>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</si>
  <si>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</si>
  <si>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</si>
  <si>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</si>
  <si>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</si>
  <si>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</si>
  <si>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</si>
  <si>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</si>
  <si>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</si>
  <si>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</si>
  <si>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</si>
  <si>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</si>
  <si>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</si>
  <si>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</si>
  <si>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</si>
  <si>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</si>
  <si>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</si>
  <si>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</si>
  <si>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</si>
  <si>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</si>
  <si>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</si>
  <si>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</si>
  <si>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</si>
  <si>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</si>
  <si>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</si>
  <si>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</si>
  <si>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</si>
  <si>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</si>
  <si>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</si>
  <si>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</si>
  <si>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</si>
  <si>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</si>
  <si>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</si>
  <si>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</si>
  <si>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</si>
  <si>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</si>
  <si>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</si>
  <si>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</si>
  <si>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</si>
  <si>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</si>
  <si>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</si>
  <si>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</si>
  <si>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</si>
  <si>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</si>
  <si>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</si>
  <si>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</si>
  <si>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</si>
  <si>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</si>
  <si>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</si>
  <si>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</si>
  <si>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</si>
  <si>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</si>
  <si>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</si>
  <si>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</si>
  <si>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</si>
  <si>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</si>
  <si>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</si>
  <si>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</si>
  <si>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</si>
  <si>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</si>
  <si>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</si>
  <si>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</si>
  <si>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</si>
  <si>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</si>
  <si>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</si>
  <si>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</si>
  <si>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</si>
  <si>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</si>
  <si>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</si>
  <si>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</si>
  <si>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</si>
  <si>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</si>
  <si>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</si>
  <si>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</si>
  <si>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</si>
  <si>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</si>
  <si>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</si>
  <si>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</si>
  <si>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</si>
  <si>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</si>
  <si>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</si>
  <si>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</si>
  <si>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</si>
  <si>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</si>
  <si>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</si>
  <si>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</si>
  <si>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</si>
  <si>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</si>
  <si>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</si>
  <si>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</si>
  <si>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</si>
  <si>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</si>
  <si>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</si>
  <si>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</si>
  <si>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</si>
  <si>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</si>
  <si>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</si>
  <si>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</si>
  <si>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</si>
  <si>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</si>
  <si>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</si>
  <si>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</si>
  <si>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</si>
  <si>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</si>
  <si>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</si>
  <si>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</si>
  <si>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</si>
  <si>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</si>
  <si>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</si>
  <si>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</si>
  <si>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</si>
  <si>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</si>
  <si>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</si>
  <si>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</si>
  <si>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</si>
  <si>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</si>
  <si>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</si>
  <si>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</si>
  <si>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</si>
  <si>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</si>
  <si>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</si>
  <si>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</si>
  <si>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</si>
  <si>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</si>
  <si>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</si>
  <si>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</si>
  <si>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</si>
  <si>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</si>
  <si>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</si>
  <si>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</si>
  <si>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</si>
  <si>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</si>
  <si>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</si>
  <si>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</si>
  <si>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</si>
  <si>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</si>
  <si>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</si>
  <si>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</si>
  <si>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</si>
  <si>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</si>
  <si>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</si>
  <si>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</si>
  <si>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</si>
  <si>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</si>
  <si>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</si>
  <si>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</si>
  <si>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</si>
  <si>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</si>
  <si>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</si>
  <si>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</si>
  <si>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</si>
  <si>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</si>
  <si>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</si>
  <si>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</si>
  <si>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</si>
  <si>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</si>
  <si>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</si>
  <si>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</si>
  <si>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</si>
  <si>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</si>
  <si>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</si>
  <si>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</si>
  <si>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</si>
  <si>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</si>
  <si>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</si>
  <si>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</si>
  <si>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</si>
  <si>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</si>
  <si>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</si>
  <si>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</si>
  <si>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</si>
  <si>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</si>
  <si>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</si>
  <si>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</si>
  <si>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</si>
  <si>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</si>
  <si>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</si>
  <si>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</si>
  <si>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</si>
  <si>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</si>
  <si>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</si>
  <si>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</si>
  <si>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</si>
  <si>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</si>
  <si>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</si>
  <si>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</si>
  <si>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</si>
  <si>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</si>
  <si>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</si>
  <si>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</si>
  <si>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</si>
  <si>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</si>
  <si>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</si>
  <si>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</si>
  <si>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</si>
  <si>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</si>
  <si>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</si>
  <si>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</si>
  <si>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</si>
  <si>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</si>
  <si>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</si>
  <si>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</si>
  <si>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</si>
  <si>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</si>
  <si>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</si>
  <si>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</si>
  <si>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</si>
  <si>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</si>
  <si>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</si>
  <si>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</si>
  <si>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</si>
  <si>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</si>
  <si>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</si>
  <si>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</si>
  <si>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</si>
  <si>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</si>
  <si>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</si>
  <si>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</si>
  <si>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</si>
  <si>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</si>
  <si>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</si>
  <si>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</si>
  <si>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</si>
  <si>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</si>
  <si>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</si>
  <si>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</si>
  <si>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</si>
  <si>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</si>
  <si>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</si>
  <si>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</si>
  <si>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</si>
  <si>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</si>
  <si>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</si>
  <si>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</si>
  <si>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</si>
  <si>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</si>
  <si>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</si>
  <si>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</si>
  <si>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</si>
  <si>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</si>
  <si>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</si>
  <si>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</si>
  <si>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</si>
  <si>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</si>
  <si>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</si>
  <si>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</si>
  <si>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</si>
  <si>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</si>
  <si>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</si>
  <si>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</si>
  <si>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</si>
  <si>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</si>
  <si>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</si>
  <si>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</si>
  <si>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</si>
  <si>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</si>
  <si>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</si>
  <si>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</si>
  <si>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</si>
  <si>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</si>
  <si>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</si>
  <si>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</si>
  <si>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</si>
  <si>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</si>
  <si>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</si>
  <si>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</si>
  <si>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</si>
  <si>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</si>
  <si>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</si>
  <si>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</si>
  <si>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</si>
  <si>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</si>
  <si>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</si>
  <si>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</si>
  <si>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</si>
  <si>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</si>
  <si>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</si>
  <si>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</si>
  <si>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</si>
  <si>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</si>
  <si>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</si>
  <si>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</si>
  <si>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</si>
  <si>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</si>
  <si>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</si>
  <si>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</si>
  <si>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</si>
  <si>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</si>
  <si>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</si>
  <si>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</si>
  <si>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</si>
  <si>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</si>
  <si>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</si>
  <si>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</si>
  <si>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</si>
  <si>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</si>
  <si>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</si>
  <si>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</si>
  <si>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</si>
  <si>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</si>
  <si>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</si>
  <si>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</si>
  <si>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</si>
  <si>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</si>
  <si>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</si>
  <si>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</si>
  <si>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</si>
  <si>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</si>
  <si>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</si>
  <si>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</si>
  <si>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</si>
  <si>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</si>
  <si>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</si>
  <si>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</si>
  <si>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</si>
  <si>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</si>
  <si>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</si>
  <si>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</si>
  <si>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</si>
  <si>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</si>
  <si>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</si>
  <si>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</si>
  <si>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</si>
  <si>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</si>
  <si>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</si>
  <si>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</si>
  <si>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</si>
  <si>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</si>
  <si>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</si>
  <si>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</si>
  <si>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</si>
  <si>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</si>
  <si>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</si>
  <si>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</si>
  <si>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</si>
  <si>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</si>
  <si>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</si>
  <si>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</si>
  <si>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</si>
  <si>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</si>
  <si>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</si>
  <si>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</si>
  <si>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</si>
  <si>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</si>
  <si>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</si>
  <si>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</si>
  <si>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</si>
  <si>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</si>
  <si>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</si>
  <si>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</si>
  <si>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</si>
  <si>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</si>
  <si>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</si>
  <si>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</si>
  <si>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</si>
  <si>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</si>
  <si>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</si>
  <si>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</si>
  <si>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</si>
  <si>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</si>
  <si>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</si>
  <si>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</si>
  <si>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</si>
  <si>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</si>
  <si>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</si>
  <si>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</si>
  <si>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</si>
  <si>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</si>
  <si>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</si>
  <si>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</si>
  <si>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</si>
  <si>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</si>
  <si>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</si>
  <si>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</si>
  <si>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</si>
  <si>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</si>
  <si>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</si>
  <si>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</si>
  <si>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</si>
  <si>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</si>
  <si>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</si>
  <si>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</si>
  <si>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</si>
  <si>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</si>
  <si>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</si>
  <si>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</si>
  <si>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</si>
  <si>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</si>
  <si>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</si>
  <si>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</si>
  <si>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</si>
  <si>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</si>
  <si>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</si>
  <si>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</si>
  <si>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</si>
  <si>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</si>
  <si>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</si>
  <si>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</si>
  <si>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</si>
  <si>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</si>
  <si>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</si>
  <si>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</si>
  <si>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</si>
  <si>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</si>
  <si>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</si>
  <si>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</si>
  <si>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</si>
  <si>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</si>
  <si>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</si>
  <si>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</si>
  <si>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</si>
  <si>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</si>
  <si>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</si>
  <si>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</si>
  <si>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</si>
  <si>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</si>
  <si>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</si>
  <si>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</si>
  <si>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</si>
  <si>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</si>
  <si>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</si>
  <si>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</si>
  <si>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</si>
  <si>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</si>
  <si>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</si>
  <si>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</si>
  <si>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</si>
  <si>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</si>
  <si>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</si>
  <si>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</si>
  <si>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</si>
  <si>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</si>
  <si>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</si>
  <si>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</si>
  <si>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</si>
  <si>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</si>
  <si>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</si>
  <si>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</si>
  <si>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</si>
  <si>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</si>
  <si>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</si>
  <si>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</si>
  <si>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</si>
  <si>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</si>
  <si>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</si>
  <si>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</si>
  <si>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</si>
  <si>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</si>
  <si>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</si>
  <si>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</si>
  <si>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</si>
  <si>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</si>
  <si>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</si>
  <si>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</si>
  <si>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</si>
  <si>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</si>
  <si>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</si>
  <si>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</si>
  <si>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</si>
  <si>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</si>
  <si>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</si>
  <si>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</si>
  <si>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</si>
  <si>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</si>
  <si>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</si>
  <si>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</si>
  <si>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</si>
  <si>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</si>
  <si>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</si>
  <si>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</si>
  <si>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</si>
  <si>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</si>
  <si>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</si>
  <si>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</si>
  <si>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</si>
  <si>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</si>
  <si>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</si>
  <si>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</si>
  <si>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</si>
  <si>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</si>
  <si>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</si>
  <si>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</si>
  <si>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</si>
  <si>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</si>
  <si>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</si>
  <si>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</si>
  <si>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</si>
  <si>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</si>
  <si>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</si>
  <si>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</si>
  <si>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</si>
  <si>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</si>
  <si>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</si>
  <si>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</si>
  <si>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</si>
  <si>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</si>
  <si>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</si>
  <si>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</si>
  <si>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</si>
  <si>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</si>
  <si>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</si>
  <si>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</si>
  <si>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</si>
  <si>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</si>
  <si>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</si>
  <si>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</si>
  <si>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</si>
  <si>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</si>
  <si>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</si>
  <si>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</si>
  <si>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</si>
  <si>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</si>
  <si>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</si>
  <si>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</si>
  <si>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</si>
  <si>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</si>
  <si>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</si>
  <si>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</si>
  <si>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</si>
  <si>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</si>
  <si>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</si>
  <si>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</si>
  <si>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</si>
  <si>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</si>
  <si>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</si>
  <si>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</si>
  <si>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</si>
  <si>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</si>
  <si>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</si>
  <si>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</si>
  <si>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</si>
  <si>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</si>
  <si>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</si>
  <si>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</si>
  <si>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</si>
  <si>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</si>
  <si>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</si>
  <si>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</si>
  <si>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</si>
  <si>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</si>
  <si>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</si>
  <si>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</si>
  <si>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</si>
  <si>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</si>
  <si>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</si>
  <si>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</si>
  <si>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</si>
  <si>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</si>
  <si>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</si>
  <si>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</si>
  <si>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</si>
  <si>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</si>
  <si>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</si>
  <si>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</si>
  <si>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</si>
  <si>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</si>
  <si>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</si>
  <si>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</si>
  <si>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</si>
  <si>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</si>
  <si>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</si>
  <si>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</si>
  <si>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</si>
  <si>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</si>
  <si>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</si>
  <si>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</si>
  <si>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</si>
  <si>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</si>
  <si>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</si>
  <si>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</si>
  <si>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</si>
  <si>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</si>
  <si>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</si>
  <si>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</si>
  <si>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</si>
  <si>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</si>
  <si>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</si>
  <si>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</si>
  <si>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</si>
  <si>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</si>
  <si>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</si>
  <si>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</si>
  <si>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</si>
  <si>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</si>
  <si>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</si>
  <si>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</si>
  <si>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</si>
  <si>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</si>
  <si>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</si>
  <si>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</si>
  <si>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</si>
  <si>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</si>
  <si>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</si>
  <si>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</si>
  <si>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</si>
  <si>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</si>
  <si>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</si>
  <si>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</si>
  <si>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</si>
  <si>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</si>
  <si>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</si>
  <si>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</si>
  <si>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</si>
  <si>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</si>
  <si>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</si>
  <si>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</si>
  <si>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</si>
  <si>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</si>
  <si>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</si>
  <si>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</si>
  <si>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</si>
  <si>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</si>
  <si>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</si>
  <si>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</si>
  <si>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</si>
  <si>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</si>
  <si>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</si>
  <si>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</si>
  <si>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</si>
  <si>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</si>
  <si>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</si>
  <si>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</si>
  <si>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</si>
  <si>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</si>
  <si>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</si>
  <si>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</si>
  <si>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</si>
  <si>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</si>
  <si>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</si>
  <si>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</si>
  <si>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</si>
  <si>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</si>
  <si>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</si>
  <si>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</si>
  <si>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</si>
  <si>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</si>
  <si>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</si>
  <si>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</si>
  <si>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</si>
  <si>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</si>
  <si>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</si>
  <si>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</si>
  <si>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</si>
  <si>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</si>
  <si>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</si>
  <si>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</si>
  <si>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</si>
  <si>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</si>
  <si>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</si>
  <si>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</si>
  <si>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</si>
  <si>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</si>
  <si>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</si>
  <si>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</si>
  <si>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</si>
  <si>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</si>
  <si>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</si>
  <si>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</si>
  <si>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</si>
  <si>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</si>
  <si>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</si>
  <si>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</si>
  <si>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</si>
  <si>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</si>
  <si>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</si>
  <si>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</si>
  <si>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</si>
  <si>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</si>
  <si>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</si>
  <si>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</si>
  <si>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</si>
  <si>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</si>
  <si>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</si>
  <si>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</si>
  <si>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</si>
  <si>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</si>
  <si>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</si>
  <si>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</si>
  <si>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</si>
  <si>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</si>
  <si>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</si>
  <si>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</si>
  <si>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</si>
  <si>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</si>
  <si>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</si>
  <si>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</si>
  <si>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</si>
  <si>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</si>
  <si>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</si>
  <si>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</si>
  <si>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</si>
  <si>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</si>
  <si>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</si>
  <si>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</si>
  <si>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</si>
  <si>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</si>
  <si>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</si>
  <si>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</si>
  <si>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</si>
  <si>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</si>
  <si>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</si>
  <si>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</si>
  <si>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</si>
  <si>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</si>
  <si>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</si>
  <si>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</si>
  <si>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</si>
  <si>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</si>
  <si>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</si>
  <si>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</si>
  <si>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</si>
  <si>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</si>
  <si>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</si>
  <si>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</si>
  <si>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</si>
  <si>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</si>
  <si>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</si>
  <si>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</si>
  <si>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</si>
  <si>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</si>
  <si>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</si>
  <si>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</si>
  <si>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</si>
  <si>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</si>
  <si>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</si>
  <si>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</si>
  <si>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</si>
  <si>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</si>
  <si>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</si>
  <si>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</si>
  <si>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</si>
  <si>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</si>
  <si>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</si>
  <si>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</si>
  <si>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</si>
  <si>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</si>
  <si>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</si>
  <si>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</si>
  <si>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</si>
  <si>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</si>
  <si>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</si>
  <si>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</si>
  <si>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</si>
  <si>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</si>
  <si>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</si>
  <si>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</si>
  <si>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</si>
  <si>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</si>
  <si>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</si>
  <si>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</si>
  <si>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</si>
  <si>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</si>
  <si>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</si>
  <si>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</si>
  <si>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</si>
  <si>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</si>
  <si>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</si>
  <si>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</si>
  <si>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</si>
  <si>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</si>
  <si>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</si>
  <si>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</si>
  <si>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</si>
  <si>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</si>
  <si>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</si>
  <si>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</si>
  <si>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</si>
  <si>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</si>
  <si>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</si>
  <si>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</si>
  <si>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</si>
  <si>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</si>
  <si>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</si>
  <si>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</si>
  <si>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</si>
  <si>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</si>
  <si>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</si>
  <si>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</si>
  <si>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</si>
  <si>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</si>
  <si>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</si>
  <si>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</si>
  <si>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</si>
  <si>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</si>
  <si>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</si>
  <si>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</si>
  <si>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</si>
  <si>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</si>
  <si>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</si>
  <si>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</si>
  <si>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</si>
  <si>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</si>
  <si>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</si>
  <si>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</si>
  <si>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</si>
  <si>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</si>
  <si>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</si>
  <si>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</si>
  <si>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</si>
  <si>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</si>
  <si>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</si>
  <si>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</si>
  <si>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</si>
  <si>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</si>
  <si>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</si>
  <si>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</si>
  <si>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</si>
  <si>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</si>
  <si>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</si>
  <si>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</si>
  <si>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</si>
  <si>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</si>
  <si>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</si>
  <si>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</si>
  <si>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</si>
  <si>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</si>
  <si>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</si>
  <si>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</si>
  <si>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</si>
  <si>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</si>
  <si>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</si>
  <si>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</si>
  <si>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</si>
  <si>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</si>
  <si>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</si>
  <si>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</si>
  <si>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</si>
  <si>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</si>
  <si>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</si>
  <si>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</si>
  <si>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</si>
  <si>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</si>
  <si>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</si>
  <si>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</si>
  <si>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</si>
  <si>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</si>
  <si>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</si>
  <si>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</si>
  <si>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</si>
  <si>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</si>
  <si>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</si>
  <si>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</si>
  <si>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</si>
  <si>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</si>
  <si>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</si>
  <si>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</si>
  <si>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</si>
  <si>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</si>
  <si>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</si>
  <si>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</si>
  <si>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</si>
  <si>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</si>
  <si>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</si>
  <si>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</si>
  <si>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</si>
  <si>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</si>
  <si>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</si>
  <si>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</si>
  <si>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</si>
  <si>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</si>
  <si>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</si>
  <si>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</si>
  <si>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</si>
  <si>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</si>
  <si>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</si>
  <si>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</si>
  <si>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</si>
  <si>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</si>
  <si>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</si>
  <si>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</si>
  <si>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</si>
  <si>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</si>
  <si>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</si>
  <si>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</si>
  <si>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</si>
  <si>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</si>
  <si>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</si>
  <si>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</si>
  <si>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</si>
  <si>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</si>
  <si>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</si>
  <si>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</si>
  <si>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</si>
  <si>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</si>
  <si>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</si>
  <si>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</si>
  <si>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</si>
  <si>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</si>
  <si>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</si>
  <si>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</si>
  <si>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</si>
  <si>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</si>
  <si>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</si>
  <si>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</si>
  <si>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</si>
  <si>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</si>
  <si>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</si>
  <si>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</si>
  <si>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</si>
  <si>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</si>
  <si>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</si>
  <si>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</si>
  <si>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</si>
  <si>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</si>
  <si>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</si>
  <si>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</si>
  <si>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</si>
  <si>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</si>
  <si>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</si>
  <si>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</si>
  <si>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</si>
  <si>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</si>
  <si>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</si>
  <si>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</si>
  <si>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</si>
  <si>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</si>
  <si>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</si>
  <si>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</si>
  <si>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</si>
  <si>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</si>
  <si>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</si>
  <si>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</si>
  <si>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</si>
  <si>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</si>
  <si>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</si>
  <si>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</si>
  <si>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</si>
  <si>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</si>
  <si>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</si>
  <si>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</si>
  <si>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</si>
  <si>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</si>
  <si>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</si>
  <si>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</si>
  <si>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</si>
  <si>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</si>
  <si>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</si>
  <si>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</si>
  <si>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</si>
  <si>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</si>
  <si>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</si>
  <si>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</si>
  <si>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</si>
  <si>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</si>
  <si>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</si>
  <si>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</si>
  <si>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</si>
  <si>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</si>
  <si>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</si>
  <si>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</si>
  <si>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</si>
  <si>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</si>
  <si>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</si>
  <si>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</si>
  <si>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</si>
  <si>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</si>
  <si>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</si>
  <si>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</si>
  <si>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</si>
  <si>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</si>
  <si>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</si>
  <si>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</si>
  <si>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</si>
  <si>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</si>
  <si>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</si>
  <si>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</si>
  <si>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</si>
  <si>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</si>
  <si>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</si>
  <si>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</si>
  <si>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</si>
  <si>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</si>
  <si>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</si>
  <si>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</si>
  <si>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</si>
  <si>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</si>
  <si>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</si>
  <si>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</si>
  <si>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</si>
  <si>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</si>
  <si>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</si>
  <si>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</si>
  <si>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</si>
  <si>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</si>
  <si>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</si>
  <si>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</si>
  <si>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</si>
  <si>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</si>
  <si>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</si>
  <si>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</si>
  <si>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</si>
  <si>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</si>
  <si>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</si>
  <si>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</si>
  <si>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</si>
  <si>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</si>
  <si>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</si>
  <si>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</si>
  <si>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</si>
  <si>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</si>
  <si>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</si>
  <si>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</si>
  <si>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</si>
  <si>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</si>
  <si>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</si>
  <si>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</si>
  <si>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</si>
  <si>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</si>
  <si>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</si>
  <si>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</si>
  <si>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</si>
  <si>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</si>
  <si>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</si>
  <si>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</si>
  <si>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</si>
  <si>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</si>
  <si>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</si>
  <si>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</si>
  <si>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</si>
  <si>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</si>
  <si>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</si>
  <si>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</si>
  <si>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</si>
  <si>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</si>
  <si>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</si>
  <si>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</si>
  <si>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</si>
  <si>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</si>
  <si>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</si>
  <si>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</si>
  <si>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</si>
  <si>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</si>
  <si>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</si>
  <si>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</si>
  <si>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</si>
  <si>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</si>
  <si>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</si>
  <si>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</si>
  <si>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</si>
  <si>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</si>
  <si>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</si>
  <si>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</si>
  <si>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</si>
  <si>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</si>
  <si>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</si>
  <si>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</si>
  <si>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</si>
  <si>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</si>
  <si>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</si>
  <si>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</si>
  <si>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</si>
  <si>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</si>
  <si>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</si>
  <si>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</si>
  <si>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</si>
  <si>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</si>
  <si>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</si>
  <si>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</si>
  <si>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</si>
  <si>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</si>
  <si>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</si>
  <si>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</si>
  <si>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</si>
  <si>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</si>
  <si>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</si>
  <si>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</si>
  <si>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</si>
  <si>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</si>
  <si>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</si>
  <si>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</si>
  <si>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</si>
  <si>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</si>
  <si>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</si>
  <si>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</si>
  <si>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</si>
  <si>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</si>
  <si>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</si>
  <si>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</si>
  <si>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</si>
  <si>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</si>
  <si>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</si>
  <si>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</si>
  <si>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</si>
  <si>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</si>
  <si>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</si>
  <si>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</si>
  <si>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</si>
  <si>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</si>
  <si>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</si>
  <si>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</si>
  <si>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</si>
  <si>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</si>
  <si>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</si>
  <si>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</si>
  <si>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</si>
  <si>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</si>
  <si>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</si>
  <si>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</si>
  <si>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</si>
  <si>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</si>
  <si>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</si>
  <si>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</si>
  <si>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</si>
  <si>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</si>
  <si>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</si>
  <si>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</si>
  <si>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</si>
  <si>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</si>
  <si>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</si>
  <si>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</si>
  <si>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</si>
  <si>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</si>
  <si>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</si>
  <si>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</si>
  <si>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</si>
  <si>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</si>
  <si>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</si>
  <si>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</si>
  <si>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</si>
  <si>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</si>
  <si>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</si>
  <si>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</si>
  <si>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</si>
  <si>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</si>
  <si>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</si>
  <si>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</si>
  <si>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</si>
  <si>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</si>
  <si>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</si>
  <si>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</si>
  <si>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</si>
  <si>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</si>
  <si>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</si>
  <si>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</si>
  <si>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</si>
  <si>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</si>
  <si>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</si>
  <si>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</si>
  <si>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</si>
  <si>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</si>
  <si>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</si>
  <si>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</si>
  <si>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</si>
  <si>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</si>
  <si>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</si>
  <si>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</si>
  <si>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</si>
  <si>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</si>
  <si>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</si>
  <si>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</si>
  <si>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</si>
  <si>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</si>
  <si>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</si>
  <si>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</si>
  <si>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</si>
  <si>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</si>
  <si>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</si>
  <si>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</si>
  <si>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</si>
  <si>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</si>
  <si>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</si>
  <si>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</si>
  <si>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</si>
  <si>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</si>
  <si>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</si>
  <si>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</si>
  <si>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</si>
  <si>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</si>
  <si>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</si>
  <si>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</si>
  <si>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</si>
  <si>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</si>
  <si>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</si>
  <si>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</si>
  <si>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</si>
  <si>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</si>
  <si>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</si>
  <si>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</si>
  <si>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</si>
  <si>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</si>
  <si>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</si>
  <si>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</si>
  <si>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</si>
  <si>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</si>
  <si>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</si>
  <si>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</si>
  <si>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</si>
  <si>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</si>
  <si>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</si>
  <si>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</si>
  <si>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</si>
  <si>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</si>
  <si>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</si>
  <si>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</si>
  <si>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</si>
  <si>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</si>
  <si>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</si>
  <si>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</si>
  <si>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</si>
  <si>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</si>
  <si>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</si>
  <si>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</si>
  <si>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</si>
  <si>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</si>
  <si>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</si>
  <si>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</si>
  <si>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</si>
  <si>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</si>
  <si>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</si>
  <si>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</si>
  <si>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</si>
  <si>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</si>
  <si>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</si>
  <si>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</si>
  <si>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</si>
  <si>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</si>
  <si>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</si>
  <si>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</si>
  <si>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</si>
  <si>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</si>
  <si>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</si>
  <si>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</si>
  <si>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</si>
  <si>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</si>
  <si>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</si>
  <si>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</si>
  <si>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</si>
  <si>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</si>
  <si>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</si>
  <si>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</si>
  <si>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</si>
  <si>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</si>
  <si>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</si>
  <si>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</si>
  <si>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</si>
  <si>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</si>
  <si>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</si>
  <si>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</si>
  <si>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</si>
  <si>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</si>
  <si>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</si>
  <si>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</si>
  <si>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</si>
  <si>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</si>
  <si>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</si>
  <si>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</si>
  <si>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</si>
  <si>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</si>
  <si>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</si>
  <si>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</si>
  <si>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</si>
  <si>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</si>
  <si>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</si>
  <si>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</si>
  <si>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</si>
  <si>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</si>
  <si>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</si>
  <si>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</si>
  <si>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</si>
  <si>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</si>
  <si>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</si>
  <si>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</si>
  <si>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</si>
  <si>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</si>
  <si>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</si>
  <si>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</si>
  <si>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</si>
  <si>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</si>
  <si>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</si>
  <si>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</si>
  <si>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</si>
  <si>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</si>
  <si>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</si>
  <si>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</si>
  <si>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</si>
  <si>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</si>
  <si>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</si>
  <si>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</si>
  <si>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</si>
  <si>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</si>
  <si>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</si>
  <si>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</si>
  <si>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</si>
  <si>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</si>
  <si>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</si>
  <si>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</si>
  <si>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</si>
  <si>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</si>
  <si>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</si>
  <si>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</si>
  <si>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</si>
  <si>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</si>
  <si>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</si>
  <si>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</si>
  <si>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</si>
  <si>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</si>
  <si>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</si>
  <si>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</si>
  <si>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</si>
  <si>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</si>
  <si>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</si>
  <si>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</si>
  <si>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</si>
  <si>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</si>
  <si>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</si>
  <si>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</si>
  <si>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</si>
  <si>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</si>
  <si>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</si>
  <si>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</si>
  <si>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</si>
  <si>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</si>
  <si>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</si>
  <si>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</si>
  <si>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</si>
  <si>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</si>
  <si>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</si>
  <si>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</si>
  <si>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</si>
  <si>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</si>
  <si>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</si>
  <si>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</si>
  <si>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</si>
  <si>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</si>
  <si>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</si>
  <si>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</si>
  <si>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</si>
  <si>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</si>
  <si>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</si>
  <si>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</si>
  <si>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</si>
  <si>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</si>
  <si>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</si>
  <si>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</si>
  <si>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</si>
  <si>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</si>
  <si>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</si>
  <si>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</si>
  <si>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</si>
  <si>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</si>
  <si>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</si>
  <si>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</si>
  <si>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</si>
  <si>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</si>
  <si>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</si>
  <si>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</si>
  <si>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</si>
  <si>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</si>
  <si>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</si>
  <si>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</si>
  <si>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</si>
  <si>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</si>
  <si>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</si>
  <si>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</si>
  <si>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</si>
  <si>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</si>
  <si>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</si>
  <si>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</si>
  <si>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</si>
  <si>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</si>
  <si>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</si>
  <si>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</si>
  <si>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</si>
  <si>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</si>
  <si>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</si>
  <si>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</si>
  <si>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</si>
  <si>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</si>
  <si>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</si>
  <si>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</si>
  <si>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</si>
  <si>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</si>
  <si>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</si>
  <si>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</si>
  <si>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</si>
  <si>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</si>
  <si>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</si>
  <si>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</si>
  <si>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</si>
  <si>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</si>
  <si>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</si>
  <si>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</si>
  <si>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</si>
  <si>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</si>
  <si>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</si>
  <si>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</si>
  <si>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</si>
  <si>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</si>
  <si>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</si>
  <si>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</si>
  <si>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</si>
  <si>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</si>
  <si>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</si>
  <si>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</si>
  <si>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</si>
  <si>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</si>
  <si>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</si>
  <si>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</si>
  <si>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</si>
  <si>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</si>
  <si>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</si>
  <si>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</si>
  <si>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</si>
  <si>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</si>
  <si>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</si>
  <si>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</si>
  <si>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</si>
  <si>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</si>
  <si>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</si>
  <si>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</si>
  <si>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</si>
  <si>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</si>
  <si>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</si>
  <si>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</si>
  <si>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</si>
  <si>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</si>
  <si>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</si>
  <si>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</si>
  <si>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</si>
  <si>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</si>
  <si>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</si>
  <si>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</si>
  <si>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</si>
  <si>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</si>
  <si>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</si>
  <si>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</si>
  <si>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</si>
  <si>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</si>
  <si>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</si>
  <si>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</si>
  <si>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</si>
  <si>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</si>
  <si>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</si>
  <si>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</si>
  <si>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</si>
  <si>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</si>
  <si>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</si>
  <si>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</si>
  <si>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</si>
  <si>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</si>
  <si>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</si>
  <si>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</si>
  <si>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</si>
  <si>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</si>
  <si>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</si>
  <si>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</si>
  <si>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</si>
  <si>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</si>
  <si>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</si>
  <si>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</si>
  <si>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</si>
  <si>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</si>
  <si>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</si>
  <si>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</si>
  <si>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</si>
  <si>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</si>
  <si>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</si>
  <si>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</si>
  <si>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</si>
  <si>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</si>
  <si>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</si>
  <si>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</si>
  <si>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</si>
  <si>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</si>
  <si>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</si>
  <si>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</si>
  <si>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</si>
  <si>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</si>
  <si>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</si>
  <si>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</si>
  <si>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</si>
  <si>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</si>
  <si>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</si>
  <si>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</si>
  <si>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</si>
  <si>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</si>
  <si>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</si>
  <si>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</si>
  <si>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</si>
  <si>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</si>
  <si>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</si>
  <si>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</si>
  <si>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</si>
  <si>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</si>
  <si>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</si>
  <si>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</si>
  <si>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</si>
  <si>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</si>
  <si>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</si>
  <si>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</si>
  <si>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</si>
  <si>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</si>
  <si>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</si>
  <si>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</si>
  <si>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</si>
  <si>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</si>
  <si>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</si>
  <si>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</si>
  <si>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</si>
  <si>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</si>
  <si>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</si>
  <si>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</si>
  <si>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</si>
  <si>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</si>
  <si>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</si>
  <si>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</si>
  <si>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</si>
  <si>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</si>
  <si>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</si>
  <si>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</si>
  <si>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</si>
  <si>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</si>
  <si>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</si>
  <si>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</si>
  <si>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</si>
  <si>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</si>
  <si>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</si>
  <si>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</si>
  <si>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</si>
  <si>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</si>
  <si>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</si>
  <si>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</si>
  <si>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</si>
  <si>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</si>
  <si>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</si>
  <si>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</si>
  <si>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</si>
  <si>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</si>
  <si>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</si>
  <si>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</si>
  <si>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</si>
  <si>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</si>
  <si>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</si>
  <si>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</si>
  <si>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</si>
  <si>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</si>
  <si>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</si>
  <si>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</si>
  <si>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</si>
  <si>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</si>
  <si>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</si>
  <si>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</si>
  <si>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</si>
  <si>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</si>
  <si>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</si>
  <si>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</si>
  <si>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</si>
  <si>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</si>
  <si>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</si>
  <si>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</si>
  <si>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</si>
  <si>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</si>
  <si>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</si>
  <si>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</si>
  <si>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</si>
  <si>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</si>
  <si>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</si>
  <si>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</si>
  <si>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</si>
  <si>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</si>
  <si>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</si>
  <si>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</si>
  <si>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</si>
  <si>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</si>
  <si>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</si>
  <si>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</si>
  <si>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</si>
  <si>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</si>
  <si>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</si>
  <si>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</si>
  <si>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</si>
  <si>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</si>
  <si>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</si>
  <si>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</si>
  <si>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</si>
  <si>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</si>
  <si>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</si>
  <si>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</si>
  <si>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</si>
  <si>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</si>
  <si>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</si>
  <si>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</si>
  <si>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</si>
  <si>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</si>
  <si>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</si>
  <si>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</si>
  <si>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</si>
  <si>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</si>
  <si>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</si>
  <si>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</si>
  <si>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</si>
  <si>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</si>
  <si>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</si>
  <si>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</si>
  <si>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</si>
  <si>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</si>
  <si>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</si>
  <si>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</si>
  <si>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</si>
  <si>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</si>
  <si>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</si>
  <si>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</si>
  <si>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</si>
  <si>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</si>
  <si>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</si>
  <si>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</si>
  <si>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</si>
  <si>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</si>
  <si>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</si>
  <si>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</si>
  <si>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</si>
  <si>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</si>
  <si>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</si>
  <si>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</si>
  <si>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</si>
  <si>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</si>
  <si>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</si>
  <si>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</si>
  <si>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</si>
  <si>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</si>
  <si>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</si>
  <si>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</si>
  <si>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</si>
  <si>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</si>
  <si>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</si>
  <si>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</si>
  <si>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</si>
  <si>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</si>
  <si>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</si>
  <si>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</si>
  <si>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</si>
  <si>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</si>
  <si>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</si>
  <si>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</si>
  <si>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</si>
  <si>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</si>
  <si>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</si>
  <si>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</si>
  <si>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</si>
  <si>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</si>
  <si>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</si>
  <si>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</si>
  <si>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</si>
  <si>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</si>
  <si>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</si>
  <si>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</si>
  <si>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</si>
  <si>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</si>
  <si>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</si>
  <si>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</si>
  <si>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</si>
  <si>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</si>
  <si>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</si>
  <si>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</si>
  <si>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</si>
  <si>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</si>
  <si>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</si>
  <si>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</si>
  <si>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</si>
  <si>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</si>
  <si>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</si>
  <si>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</si>
  <si>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</si>
  <si>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</si>
  <si>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</si>
  <si>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</si>
  <si>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</si>
  <si>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</si>
  <si>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</si>
  <si>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</si>
  <si>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</si>
  <si>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</si>
  <si>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</si>
  <si>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</si>
  <si>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</si>
  <si>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</si>
  <si>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</si>
  <si>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</si>
  <si>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</si>
  <si>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</si>
  <si>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</si>
  <si>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</si>
  <si>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</si>
  <si>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</si>
  <si>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</si>
  <si>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</si>
  <si>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</si>
  <si>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</si>
  <si>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</si>
  <si>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</si>
  <si>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</si>
  <si>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</si>
  <si>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</si>
  <si>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</si>
  <si>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</si>
  <si>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</si>
  <si>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</si>
  <si>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</si>
  <si>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</si>
  <si>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</si>
  <si>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</si>
  <si>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</si>
  <si>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</si>
  <si>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</si>
  <si>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</si>
  <si>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</si>
  <si>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</si>
  <si>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</si>
  <si>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</si>
  <si>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</si>
  <si>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</si>
  <si>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</si>
  <si>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</si>
  <si>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</si>
  <si>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</si>
  <si>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</si>
  <si>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</si>
  <si>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</si>
  <si>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</si>
  <si>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</si>
  <si>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</si>
  <si>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</si>
  <si>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</si>
  <si>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</si>
  <si>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</si>
  <si>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</si>
  <si>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</si>
  <si>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</si>
  <si>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</si>
  <si>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</si>
  <si>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</si>
  <si>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</si>
  <si>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</si>
  <si>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NASTAVNI ZAVOD ZA JAVNO ZDRAVSTVO BRODSKO-POSAVSKE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</si>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</sst>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3592815.76</v>
      </c>
      <c r="D2" s="7">
        <f>'PR-RAS'!E6</f>
        <v>4334326.05</v>
      </c>
      <c r="E2" s="7">
        <v>0</v>
      </c>
      <c r="F2" s="7">
        <v>0</v>
      </c>
      <c r="G2" s="8">
        <f t="shared" ref="G2:G274" si="0">(B2/1000)*(C2*1+D2*2)</f>
        <v>12261.467859999999</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231090.76</v>
      </c>
      <c r="D45" s="2">
        <f>'PR-RAS'!E49</f>
        <v>982569.53</v>
      </c>
      <c r="E45" s="2">
        <v>0</v>
      </c>
      <c r="F45" s="2">
        <v>0</v>
      </c>
      <c r="G45" s="3">
        <f t="shared" si="0"/>
        <v>96634.112080000006</v>
      </c>
      <c r="H45" s="3">
        <f t="shared" si="1"/>
        <v>0.7099999999627471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154.69</v>
      </c>
      <c r="D57" s="2">
        <f>'PR-RAS'!E61</f>
        <v>4693.75</v>
      </c>
      <c r="E57" s="2">
        <v>0</v>
      </c>
      <c r="F57" s="2">
        <v>0</v>
      </c>
      <c r="G57" s="3">
        <f t="shared" si="0"/>
        <v>534.36264000000006</v>
      </c>
      <c r="H57" s="3">
        <f t="shared" si="1"/>
        <v>0.56000000000000227</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154.69</v>
      </c>
      <c r="D58" s="2">
        <f>'PR-RAS'!E62</f>
        <v>4693.75</v>
      </c>
      <c r="E58" s="2">
        <v>0</v>
      </c>
      <c r="F58" s="2">
        <v>0</v>
      </c>
      <c r="G58" s="3">
        <f t="shared" si="0"/>
        <v>543.90483000000006</v>
      </c>
      <c r="H58" s="3">
        <f t="shared" si="1"/>
        <v>0.56000000000000227</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68181</v>
      </c>
      <c r="D64" s="2">
        <f>'PR-RAS'!E68</f>
        <v>882165.8</v>
      </c>
      <c r="E64" s="2">
        <v>0</v>
      </c>
      <c r="F64" s="2">
        <v>0</v>
      </c>
      <c r="G64" s="3">
        <f t="shared" si="0"/>
        <v>115448.2938</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68181</v>
      </c>
      <c r="D65" s="2">
        <f>'PR-RAS'!E69</f>
        <v>882165.8</v>
      </c>
      <c r="E65" s="2">
        <v>0</v>
      </c>
      <c r="F65" s="2">
        <v>0</v>
      </c>
      <c r="G65" s="3">
        <f t="shared" si="0"/>
        <v>117280.8064</v>
      </c>
      <c r="H65" s="3">
        <f t="shared" si="1"/>
        <v>0.19999999995343387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162755.07</v>
      </c>
      <c r="D70" s="2">
        <f>'PR-RAS'!E74</f>
        <v>95709.98</v>
      </c>
      <c r="E70" s="2">
        <v>0</v>
      </c>
      <c r="F70" s="2">
        <v>0</v>
      </c>
      <c r="G70" s="3">
        <f t="shared" si="0"/>
        <v>24438.077070000003</v>
      </c>
      <c r="H70" s="3">
        <f t="shared" si="1"/>
        <v>9.0000000011059456E-2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162755.07</v>
      </c>
      <c r="D71" s="2">
        <f>'PR-RAS'!E75</f>
        <v>95709.98</v>
      </c>
      <c r="E71" s="2">
        <v>0</v>
      </c>
      <c r="F71" s="2">
        <v>0</v>
      </c>
      <c r="G71" s="3">
        <f t="shared" si="0"/>
        <v>24792.252100000005</v>
      </c>
      <c r="H71" s="3">
        <f t="shared" si="1"/>
        <v>9.0000000011059456E-2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1037.78</v>
      </c>
      <c r="D78" s="2">
        <f>'PR-RAS'!E82</f>
        <v>1018.5799999999999</v>
      </c>
      <c r="E78" s="2">
        <v>0</v>
      </c>
      <c r="F78" s="2">
        <v>0</v>
      </c>
      <c r="G78" s="3">
        <f t="shared" si="0"/>
        <v>236.77037999999996</v>
      </c>
      <c r="H78" s="3">
        <f t="shared" si="1"/>
        <v>0.64000000000010004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1037.78</v>
      </c>
      <c r="D79" s="2">
        <f>'PR-RAS'!E83</f>
        <v>1018.5799999999999</v>
      </c>
      <c r="E79" s="2">
        <v>0</v>
      </c>
      <c r="F79" s="2">
        <v>0</v>
      </c>
      <c r="G79" s="3">
        <f t="shared" si="0"/>
        <v>239.84531999999996</v>
      </c>
      <c r="H79" s="3">
        <f t="shared" si="1"/>
        <v>0.64000000000010004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32.31</v>
      </c>
      <c r="D81" s="2">
        <f>'PR-RAS'!E85</f>
        <v>33.15</v>
      </c>
      <c r="E81" s="2">
        <v>0</v>
      </c>
      <c r="F81" s="2">
        <v>0</v>
      </c>
      <c r="G81" s="3">
        <f t="shared" si="0"/>
        <v>7.8887999999999998</v>
      </c>
      <c r="H81" s="3">
        <f t="shared" si="1"/>
        <v>0.46000000000000085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1005.47</v>
      </c>
      <c r="D82" s="2">
        <f>'PR-RAS'!E86</f>
        <v>985.43</v>
      </c>
      <c r="E82" s="2">
        <v>0</v>
      </c>
      <c r="F82" s="2">
        <v>0</v>
      </c>
      <c r="G82" s="3">
        <f t="shared" si="0"/>
        <v>241.08273</v>
      </c>
      <c r="H82" s="3">
        <f t="shared" si="1"/>
        <v>0.89999999999997726</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178325.45</v>
      </c>
      <c r="D102" s="2">
        <f>'PR-RAS'!E106</f>
        <v>166421.75</v>
      </c>
      <c r="E102" s="2">
        <v>0</v>
      </c>
      <c r="F102" s="2">
        <v>0</v>
      </c>
      <c r="G102" s="3">
        <f t="shared" si="0"/>
        <v>51628.063950000003</v>
      </c>
      <c r="H102" s="3">
        <f t="shared" si="1"/>
        <v>0.70000000001164153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178325.45</v>
      </c>
      <c r="D108" s="2">
        <f>'PR-RAS'!E112</f>
        <v>166421.75</v>
      </c>
      <c r="E108" s="2">
        <v>0</v>
      </c>
      <c r="F108" s="2">
        <v>0</v>
      </c>
      <c r="G108" s="3">
        <f t="shared" si="0"/>
        <v>54695.077649999999</v>
      </c>
      <c r="H108" s="3">
        <f t="shared" si="1"/>
        <v>0.70000000001164153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178325.45</v>
      </c>
      <c r="D113" s="2">
        <f>'PR-RAS'!E117</f>
        <v>166421.75</v>
      </c>
      <c r="E113" s="2">
        <v>0</v>
      </c>
      <c r="F113" s="2">
        <v>0</v>
      </c>
      <c r="G113" s="3">
        <f t="shared" si="0"/>
        <v>57250.922400000003</v>
      </c>
      <c r="H113" s="3">
        <f t="shared" si="1"/>
        <v>0.70000000001164153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1183020.1399999999</v>
      </c>
      <c r="D121" s="2">
        <f>'PR-RAS'!E125</f>
        <v>1060645.1499999999</v>
      </c>
      <c r="E121" s="2">
        <v>0</v>
      </c>
      <c r="F121" s="2">
        <v>0</v>
      </c>
      <c r="G121" s="3">
        <f t="shared" si="0"/>
        <v>396517.2527999999</v>
      </c>
      <c r="H121" s="3">
        <f t="shared" si="1"/>
        <v>0.28999999980442226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1183020.1399999999</v>
      </c>
      <c r="D122" s="2">
        <f>'PR-RAS'!E126</f>
        <v>1058625.1499999999</v>
      </c>
      <c r="E122" s="2">
        <v>0</v>
      </c>
      <c r="F122" s="2">
        <v>0</v>
      </c>
      <c r="G122" s="3">
        <f t="shared" si="0"/>
        <v>399332.7232399999</v>
      </c>
      <c r="H122" s="3">
        <f t="shared" si="1"/>
        <v>0.28999999980442226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1183020.1399999999</v>
      </c>
      <c r="D124" s="2">
        <f>'PR-RAS'!E128</f>
        <v>1058625.1499999999</v>
      </c>
      <c r="E124" s="2">
        <v>0</v>
      </c>
      <c r="F124" s="2">
        <v>0</v>
      </c>
      <c r="G124" s="3">
        <f t="shared" si="0"/>
        <v>405933.26411999995</v>
      </c>
      <c r="H124" s="3">
        <f t="shared" si="1"/>
        <v>0.28999999980442226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2020</v>
      </c>
      <c r="E125" s="2">
        <v>0</v>
      </c>
      <c r="F125" s="2">
        <v>0</v>
      </c>
      <c r="G125" s="3">
        <f t="shared" si="0"/>
        <v>500.96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200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1820</v>
      </c>
      <c r="E127" s="2">
        <v>0</v>
      </c>
      <c r="F127" s="2">
        <v>0</v>
      </c>
      <c r="G127" s="3">
        <f t="shared" si="0"/>
        <v>458.64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1999341.63</v>
      </c>
      <c r="D130" s="2">
        <f>'PR-RAS'!E134</f>
        <v>2123671.04</v>
      </c>
      <c r="E130" s="2">
        <v>0</v>
      </c>
      <c r="F130" s="2">
        <v>0</v>
      </c>
      <c r="G130" s="3">
        <f t="shared" si="0"/>
        <v>805822.19859000004</v>
      </c>
      <c r="H130" s="3">
        <f t="shared" si="1"/>
        <v>0.41000000014901161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67777</v>
      </c>
      <c r="D131" s="2">
        <f>'PR-RAS'!E135</f>
        <v>81606</v>
      </c>
      <c r="E131" s="2">
        <v>0</v>
      </c>
      <c r="F131" s="2">
        <v>0</v>
      </c>
      <c r="G131" s="3">
        <f t="shared" si="0"/>
        <v>30028.57</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44451.54</v>
      </c>
      <c r="D132" s="2">
        <f>'PR-RAS'!E136</f>
        <v>27909.75</v>
      </c>
      <c r="E132" s="2">
        <v>0</v>
      </c>
      <c r="F132" s="2">
        <v>0</v>
      </c>
      <c r="G132" s="3">
        <f t="shared" si="0"/>
        <v>13135.506240000002</v>
      </c>
      <c r="H132" s="3">
        <f t="shared" si="1"/>
        <v>0.70999999999912689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23325.46</v>
      </c>
      <c r="D133" s="2">
        <f>'PR-RAS'!E137</f>
        <v>53696.25</v>
      </c>
      <c r="E133" s="2">
        <v>0</v>
      </c>
      <c r="F133" s="2">
        <v>0</v>
      </c>
      <c r="G133" s="3">
        <f t="shared" si="0"/>
        <v>17254.77072</v>
      </c>
      <c r="H133" s="3">
        <f t="shared" si="1"/>
        <v>0.70999999999912689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1931564.63</v>
      </c>
      <c r="D135" s="2">
        <f>'PR-RAS'!E139</f>
        <v>2042065.04</v>
      </c>
      <c r="E135" s="2">
        <v>0</v>
      </c>
      <c r="F135" s="2">
        <v>0</v>
      </c>
      <c r="G135" s="3">
        <f t="shared" si="0"/>
        <v>806103.09114000003</v>
      </c>
      <c r="H135" s="3">
        <f t="shared" si="1"/>
        <v>0.41000000014901161</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3310780.4599999995</v>
      </c>
      <c r="D148" s="2">
        <f>'PR-RAS'!E152</f>
        <v>3992343.5</v>
      </c>
      <c r="E148" s="2">
        <v>0</v>
      </c>
      <c r="F148" s="2">
        <v>0</v>
      </c>
      <c r="G148" s="3">
        <f t="shared" si="0"/>
        <v>1660433.7166199998</v>
      </c>
      <c r="H148" s="3">
        <f t="shared" si="1"/>
        <v>0.95999999949708581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2495455.3899999997</v>
      </c>
      <c r="D149" s="2">
        <f>'PR-RAS'!E153</f>
        <v>2670928.2999999998</v>
      </c>
      <c r="E149" s="2">
        <v>0</v>
      </c>
      <c r="F149" s="2">
        <v>0</v>
      </c>
      <c r="G149" s="3">
        <f t="shared" si="0"/>
        <v>1159922.1745199999</v>
      </c>
      <c r="H149" s="3">
        <f t="shared" si="1"/>
        <v>0.68999999947845936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2083277.9</v>
      </c>
      <c r="D150" s="2">
        <f>'PR-RAS'!E154</f>
        <v>2225055.27</v>
      </c>
      <c r="E150" s="2">
        <v>0</v>
      </c>
      <c r="F150" s="2">
        <v>0</v>
      </c>
      <c r="G150" s="3">
        <f t="shared" si="0"/>
        <v>973474.87755999994</v>
      </c>
      <c r="H150" s="3">
        <f t="shared" si="1"/>
        <v>0.37000000011175871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2065635.48</v>
      </c>
      <c r="D151" s="2">
        <f>'PR-RAS'!E155</f>
        <v>2205394.52</v>
      </c>
      <c r="E151" s="2">
        <v>0</v>
      </c>
      <c r="F151" s="2">
        <v>0</v>
      </c>
      <c r="G151" s="3">
        <f t="shared" si="0"/>
        <v>971463.67799999984</v>
      </c>
      <c r="H151" s="3">
        <f t="shared" si="1"/>
        <v>0.9599999999627471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17584.66</v>
      </c>
      <c r="D153" s="2">
        <f>'PR-RAS'!E157</f>
        <v>19660.75</v>
      </c>
      <c r="E153" s="2">
        <v>0</v>
      </c>
      <c r="F153" s="2">
        <v>0</v>
      </c>
      <c r="G153" s="3">
        <f t="shared" si="0"/>
        <v>8649.73632</v>
      </c>
      <c r="H153" s="3">
        <f t="shared" si="1"/>
        <v>0.59000000000014552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57.76</v>
      </c>
      <c r="D154" s="2">
        <f>'PR-RAS'!E158</f>
        <v>0</v>
      </c>
      <c r="E154" s="2">
        <v>0</v>
      </c>
      <c r="F154" s="2">
        <v>0</v>
      </c>
      <c r="G154" s="3">
        <f t="shared" si="0"/>
        <v>8.8372799999999998</v>
      </c>
      <c r="H154" s="3">
        <f t="shared" si="1"/>
        <v>0.24000000000000199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72624.759999999995</v>
      </c>
      <c r="D155" s="2">
        <f>'PR-RAS'!E159</f>
        <v>81114.44</v>
      </c>
      <c r="E155" s="2">
        <v>0</v>
      </c>
      <c r="F155" s="2">
        <v>0</v>
      </c>
      <c r="G155" s="3">
        <f t="shared" si="0"/>
        <v>36167.46056</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339552.73</v>
      </c>
      <c r="D156" s="2">
        <f>'PR-RAS'!E160</f>
        <v>364758.59</v>
      </c>
      <c r="E156" s="2">
        <v>0</v>
      </c>
      <c r="F156" s="2">
        <v>0</v>
      </c>
      <c r="G156" s="3">
        <f t="shared" si="0"/>
        <v>165705.83605000001</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339552.73</v>
      </c>
      <c r="D158" s="2">
        <f>'PR-RAS'!E162</f>
        <v>364758.59</v>
      </c>
      <c r="E158" s="2">
        <v>0</v>
      </c>
      <c r="F158" s="2">
        <v>0</v>
      </c>
      <c r="G158" s="3">
        <f t="shared" si="0"/>
        <v>167843.97587000002</v>
      </c>
      <c r="H158" s="3">
        <f t="shared" si="1"/>
        <v>0.67999999999301508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813034.54000000015</v>
      </c>
      <c r="D160" s="2">
        <f>'PR-RAS'!E164</f>
        <v>1318940.6600000001</v>
      </c>
      <c r="E160" s="2">
        <v>0</v>
      </c>
      <c r="F160" s="2">
        <v>0</v>
      </c>
      <c r="G160" s="3">
        <f t="shared" si="0"/>
        <v>548695.62174000009</v>
      </c>
      <c r="H160" s="3">
        <f t="shared" si="1"/>
        <v>0.79999999969732016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67140.540000000008</v>
      </c>
      <c r="D161" s="2">
        <f>'PR-RAS'!E165</f>
        <v>90503.459999999992</v>
      </c>
      <c r="E161" s="2">
        <v>0</v>
      </c>
      <c r="F161" s="2">
        <v>0</v>
      </c>
      <c r="G161" s="3">
        <f t="shared" si="0"/>
        <v>39703.5936</v>
      </c>
      <c r="H161" s="3">
        <f t="shared" si="1"/>
        <v>0.91999999998370185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4097.7299999999996</v>
      </c>
      <c r="D162" s="2">
        <f>'PR-RAS'!E166</f>
        <v>7047.58</v>
      </c>
      <c r="E162" s="2">
        <v>0</v>
      </c>
      <c r="F162" s="2">
        <v>0</v>
      </c>
      <c r="G162" s="3">
        <f t="shared" si="0"/>
        <v>2929.0552899999998</v>
      </c>
      <c r="H162" s="3">
        <f t="shared" si="1"/>
        <v>0.69000000000050932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42030.73</v>
      </c>
      <c r="D163" s="2">
        <f>'PR-RAS'!E167</f>
        <v>63736.67</v>
      </c>
      <c r="E163" s="2">
        <v>0</v>
      </c>
      <c r="F163" s="2">
        <v>0</v>
      </c>
      <c r="G163" s="3">
        <f t="shared" si="0"/>
        <v>27459.659340000002</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16212.08</v>
      </c>
      <c r="D164" s="2">
        <f>'PR-RAS'!E168</f>
        <v>14919.21</v>
      </c>
      <c r="E164" s="2">
        <v>0</v>
      </c>
      <c r="F164" s="2">
        <v>0</v>
      </c>
      <c r="G164" s="3">
        <f t="shared" si="0"/>
        <v>7506.2314999999999</v>
      </c>
      <c r="H164" s="3">
        <f t="shared" si="1"/>
        <v>0.28999999999905413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4800</v>
      </c>
      <c r="D165" s="2">
        <f>'PR-RAS'!E169</f>
        <v>4800</v>
      </c>
      <c r="E165" s="2">
        <v>0</v>
      </c>
      <c r="F165" s="2">
        <v>0</v>
      </c>
      <c r="G165" s="3">
        <f t="shared" si="0"/>
        <v>2361.6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419141.03</v>
      </c>
      <c r="D166" s="2">
        <f>'PR-RAS'!E170</f>
        <v>86483.249999999985</v>
      </c>
      <c r="E166" s="2">
        <v>0</v>
      </c>
      <c r="F166" s="2">
        <v>0</v>
      </c>
      <c r="G166" s="3">
        <f t="shared" si="0"/>
        <v>97697.742450000005</v>
      </c>
      <c r="H166" s="3">
        <f t="shared" si="1"/>
        <v>0.28000000001338776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20225.18</v>
      </c>
      <c r="D167" s="2">
        <f>'PR-RAS'!E171</f>
        <v>21177.51</v>
      </c>
      <c r="E167" s="2">
        <v>0</v>
      </c>
      <c r="F167" s="2">
        <v>0</v>
      </c>
      <c r="G167" s="3">
        <f t="shared" si="0"/>
        <v>10388.313200000001</v>
      </c>
      <c r="H167" s="3">
        <f t="shared" si="1"/>
        <v>0.67000000000189175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339405.65</v>
      </c>
      <c r="D168" s="2">
        <f>'PR-RAS'!E172</f>
        <v>0</v>
      </c>
      <c r="E168" s="2">
        <v>0</v>
      </c>
      <c r="F168" s="2">
        <v>0</v>
      </c>
      <c r="G168" s="3">
        <f t="shared" si="0"/>
        <v>56680.743550000007</v>
      </c>
      <c r="H168" s="3">
        <f t="shared" si="1"/>
        <v>0.34999999997671694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49338.07</v>
      </c>
      <c r="D169" s="2">
        <f>'PR-RAS'!E173</f>
        <v>49300.86</v>
      </c>
      <c r="E169" s="2">
        <v>0</v>
      </c>
      <c r="F169" s="2">
        <v>0</v>
      </c>
      <c r="G169" s="3">
        <f t="shared" si="0"/>
        <v>24853.884720000002</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6430.02</v>
      </c>
      <c r="D170" s="2">
        <f>'PR-RAS'!E174</f>
        <v>4664.04</v>
      </c>
      <c r="E170" s="2">
        <v>0</v>
      </c>
      <c r="F170" s="2">
        <v>0</v>
      </c>
      <c r="G170" s="3">
        <f t="shared" si="0"/>
        <v>2663.1189000000004</v>
      </c>
      <c r="H170" s="3">
        <f t="shared" si="1"/>
        <v>6.0000000000400178E-2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3350.86</v>
      </c>
      <c r="D171" s="2">
        <f>'PR-RAS'!E175</f>
        <v>7267.89</v>
      </c>
      <c r="E171" s="2">
        <v>0</v>
      </c>
      <c r="F171" s="2">
        <v>0</v>
      </c>
      <c r="G171" s="3">
        <f t="shared" si="0"/>
        <v>3040.7288000000003</v>
      </c>
      <c r="H171" s="3">
        <f t="shared" si="1"/>
        <v>0.24999999999954525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391.25</v>
      </c>
      <c r="D173" s="2">
        <f>'PR-RAS'!E177</f>
        <v>4072.95</v>
      </c>
      <c r="E173" s="2">
        <v>0</v>
      </c>
      <c r="F173" s="2">
        <v>0</v>
      </c>
      <c r="G173" s="3">
        <f t="shared" si="0"/>
        <v>1468.3897999999999</v>
      </c>
      <c r="H173" s="3">
        <f t="shared" si="1"/>
        <v>0.3000000000001819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298756.41000000003</v>
      </c>
      <c r="D174" s="2">
        <f>'PR-RAS'!E178</f>
        <v>294831.76</v>
      </c>
      <c r="E174" s="2">
        <v>0</v>
      </c>
      <c r="F174" s="2">
        <v>0</v>
      </c>
      <c r="G174" s="3">
        <f t="shared" si="0"/>
        <v>153696.64788999999</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15568.08</v>
      </c>
      <c r="D175" s="2">
        <f>'PR-RAS'!E179</f>
        <v>16332.51</v>
      </c>
      <c r="E175" s="2">
        <v>0</v>
      </c>
      <c r="F175" s="2">
        <v>0</v>
      </c>
      <c r="G175" s="3">
        <f t="shared" si="0"/>
        <v>8392.5593999999983</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67097.48</v>
      </c>
      <c r="D176" s="2">
        <f>'PR-RAS'!E180</f>
        <v>79033.73</v>
      </c>
      <c r="E176" s="2">
        <v>0</v>
      </c>
      <c r="F176" s="2">
        <v>0</v>
      </c>
      <c r="G176" s="3">
        <f t="shared" si="0"/>
        <v>39403.864499999996</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4463.03</v>
      </c>
      <c r="D177" s="2">
        <f>'PR-RAS'!E181</f>
        <v>4357.38</v>
      </c>
      <c r="E177" s="2">
        <v>0</v>
      </c>
      <c r="F177" s="2">
        <v>0</v>
      </c>
      <c r="G177" s="3">
        <f t="shared" si="0"/>
        <v>2319.2910400000001</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42231.85</v>
      </c>
      <c r="D178" s="2">
        <f>'PR-RAS'!E182</f>
        <v>43291.83</v>
      </c>
      <c r="E178" s="2">
        <v>0</v>
      </c>
      <c r="F178" s="2">
        <v>0</v>
      </c>
      <c r="G178" s="3">
        <f t="shared" si="0"/>
        <v>22800.345270000002</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9014.98</v>
      </c>
      <c r="D179" s="2">
        <f>'PR-RAS'!E183</f>
        <v>4252.12</v>
      </c>
      <c r="E179" s="2">
        <v>0</v>
      </c>
      <c r="F179" s="2">
        <v>0</v>
      </c>
      <c r="G179" s="3">
        <f t="shared" si="0"/>
        <v>3118.4211599999999</v>
      </c>
      <c r="H179" s="3">
        <f t="shared" si="1"/>
        <v>0.14000000000032742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72824.41</v>
      </c>
      <c r="D180" s="2">
        <f>'PR-RAS'!E184</f>
        <v>67659.77</v>
      </c>
      <c r="E180" s="2">
        <v>0</v>
      </c>
      <c r="F180" s="2">
        <v>0</v>
      </c>
      <c r="G180" s="3">
        <f t="shared" si="0"/>
        <v>37257.767050000002</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28989.4</v>
      </c>
      <c r="D181" s="2">
        <f>'PR-RAS'!E185</f>
        <v>26986.95</v>
      </c>
      <c r="E181" s="2">
        <v>0</v>
      </c>
      <c r="F181" s="2">
        <v>0</v>
      </c>
      <c r="G181" s="3">
        <f t="shared" si="0"/>
        <v>14933.394</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28419.11</v>
      </c>
      <c r="D182" s="2">
        <f>'PR-RAS'!E186</f>
        <v>34843.050000000003</v>
      </c>
      <c r="E182" s="2">
        <v>0</v>
      </c>
      <c r="F182" s="2">
        <v>0</v>
      </c>
      <c r="G182" s="3">
        <f t="shared" si="0"/>
        <v>17757.043010000001</v>
      </c>
      <c r="H182" s="3">
        <f t="shared" si="1"/>
        <v>0.16000000000349246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30148.07</v>
      </c>
      <c r="D183" s="2">
        <f>'PR-RAS'!E187</f>
        <v>18074.419999999998</v>
      </c>
      <c r="E183" s="2">
        <v>0</v>
      </c>
      <c r="F183" s="2">
        <v>0</v>
      </c>
      <c r="G183" s="3">
        <f t="shared" si="0"/>
        <v>12066.037620000001</v>
      </c>
      <c r="H183" s="3">
        <f t="shared" si="1"/>
        <v>0.48999999999796273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812199.17</v>
      </c>
      <c r="E185" s="2">
        <v>0</v>
      </c>
      <c r="F185" s="2">
        <v>0</v>
      </c>
      <c r="G185" s="3">
        <f t="shared" ref="G185:G189" si="6">(B185/1000)*(C185*1+D185*2)</f>
        <v>298889.29456000001</v>
      </c>
      <c r="H185" s="3">
        <f t="shared" ref="H185:H189" si="7">ABS(C185-ROUND(C185,0))+ABS(D185-ROUND(D185,0))</f>
        <v>0.17000000004190952</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695198.06</v>
      </c>
      <c r="E186" s="2">
        <v>0</v>
      </c>
      <c r="F186" s="2">
        <v>0</v>
      </c>
      <c r="G186" s="3">
        <f t="shared" si="6"/>
        <v>257223.28220000002</v>
      </c>
      <c r="H186" s="3">
        <f t="shared" si="7"/>
        <v>6.0000000055879354E-2</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117001.11</v>
      </c>
      <c r="E187" s="2">
        <v>0</v>
      </c>
      <c r="F187" s="2">
        <v>0</v>
      </c>
      <c r="G187" s="3">
        <f t="shared" si="6"/>
        <v>43524.412920000002</v>
      </c>
      <c r="H187" s="3">
        <f t="shared" si="7"/>
        <v>0.11000000000058208</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27996.560000000005</v>
      </c>
      <c r="D190" s="2">
        <f>'PR-RAS'!E194</f>
        <v>34923.019999999997</v>
      </c>
      <c r="E190" s="2">
        <v>0</v>
      </c>
      <c r="F190" s="2">
        <v>0</v>
      </c>
      <c r="G190" s="3">
        <f t="shared" si="0"/>
        <v>18492.251400000001</v>
      </c>
      <c r="H190" s="3">
        <f t="shared" si="1"/>
        <v>0.45999999999185093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10426.5</v>
      </c>
      <c r="D191" s="2">
        <f>'PR-RAS'!E195</f>
        <v>12193.96</v>
      </c>
      <c r="E191" s="2">
        <v>0</v>
      </c>
      <c r="F191" s="2">
        <v>0</v>
      </c>
      <c r="G191" s="3">
        <f t="shared" si="0"/>
        <v>6614.7397999999994</v>
      </c>
      <c r="H191" s="3">
        <f t="shared" si="1"/>
        <v>0.54000000000087311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9391.69</v>
      </c>
      <c r="D192" s="2">
        <f>'PR-RAS'!E196</f>
        <v>10101.42</v>
      </c>
      <c r="E192" s="2">
        <v>0</v>
      </c>
      <c r="F192" s="2">
        <v>0</v>
      </c>
      <c r="G192" s="3">
        <f t="shared" si="0"/>
        <v>5652.5552299999999</v>
      </c>
      <c r="H192" s="3">
        <f t="shared" si="1"/>
        <v>0.72999999999956344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1505.13</v>
      </c>
      <c r="D193" s="2">
        <f>'PR-RAS'!E197</f>
        <v>1853.45</v>
      </c>
      <c r="E193" s="2">
        <v>0</v>
      </c>
      <c r="F193" s="2">
        <v>0</v>
      </c>
      <c r="G193" s="3">
        <f t="shared" si="0"/>
        <v>1000.7097600000002</v>
      </c>
      <c r="H193" s="3">
        <f t="shared" si="1"/>
        <v>0.58000000000015461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1827.75</v>
      </c>
      <c r="D194" s="2">
        <f>'PR-RAS'!E198</f>
        <v>1858.5</v>
      </c>
      <c r="E194" s="2">
        <v>0</v>
      </c>
      <c r="F194" s="2">
        <v>0</v>
      </c>
      <c r="G194" s="3">
        <f t="shared" si="0"/>
        <v>1070.1367500000001</v>
      </c>
      <c r="H194" s="3">
        <f t="shared" si="1"/>
        <v>0.75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4441.0200000000004</v>
      </c>
      <c r="D195" s="2">
        <f>'PR-RAS'!E199</f>
        <v>7290.7</v>
      </c>
      <c r="E195" s="2">
        <v>0</v>
      </c>
      <c r="F195" s="2">
        <v>0</v>
      </c>
      <c r="G195" s="3">
        <f t="shared" si="0"/>
        <v>3690.3494799999999</v>
      </c>
      <c r="H195" s="3">
        <f t="shared" si="1"/>
        <v>0.32000000000061846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404.47</v>
      </c>
      <c r="D197" s="2">
        <f>'PR-RAS'!E201</f>
        <v>1624.99</v>
      </c>
      <c r="E197" s="2">
        <v>0</v>
      </c>
      <c r="F197" s="2">
        <v>0</v>
      </c>
      <c r="G197" s="3">
        <f t="shared" si="0"/>
        <v>716.2722</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2290.5299999999997</v>
      </c>
      <c r="D198" s="2">
        <f>'PR-RAS'!E202</f>
        <v>2474.5400000000004</v>
      </c>
      <c r="E198" s="2">
        <v>0</v>
      </c>
      <c r="F198" s="2">
        <v>0</v>
      </c>
      <c r="G198" s="3">
        <f t="shared" si="0"/>
        <v>1426.2031700000002</v>
      </c>
      <c r="H198" s="3">
        <f t="shared" si="1"/>
        <v>0.92999999999983629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2290.5299999999997</v>
      </c>
      <c r="D212" s="2">
        <f>'PR-RAS'!E216</f>
        <v>2474.5400000000004</v>
      </c>
      <c r="E212" s="2">
        <v>0</v>
      </c>
      <c r="F212" s="2">
        <v>0</v>
      </c>
      <c r="G212" s="3">
        <f t="shared" si="0"/>
        <v>1527.55771</v>
      </c>
      <c r="H212" s="3">
        <f t="shared" si="1"/>
        <v>0.92999999999983629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2260.87</v>
      </c>
      <c r="D213" s="2">
        <f>'PR-RAS'!E217</f>
        <v>2446.4</v>
      </c>
      <c r="E213" s="2">
        <v>0</v>
      </c>
      <c r="F213" s="2">
        <v>0</v>
      </c>
      <c r="G213" s="3">
        <f t="shared" si="0"/>
        <v>1516.5780399999999</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29.66</v>
      </c>
      <c r="D215" s="2">
        <f>'PR-RAS'!E219</f>
        <v>28.13</v>
      </c>
      <c r="E215" s="2">
        <v>0</v>
      </c>
      <c r="F215" s="2">
        <v>0</v>
      </c>
      <c r="G215" s="3">
        <f t="shared" si="0"/>
        <v>18.386880000000001</v>
      </c>
      <c r="H215" s="3">
        <f t="shared" si="1"/>
        <v>0.46999999999999886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0.01</v>
      </c>
      <c r="E216" s="2">
        <v>0</v>
      </c>
      <c r="F216" s="2">
        <v>0</v>
      </c>
      <c r="G216" s="3">
        <f t="shared" si="0"/>
        <v>4.3E-3</v>
      </c>
      <c r="H216" s="3">
        <f t="shared" si="1"/>
        <v>0.01</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3310780.4599999995</v>
      </c>
      <c r="D295" s="2">
        <f>'PR-RAS'!E299</f>
        <v>3992343.5</v>
      </c>
      <c r="E295" s="2">
        <v>0</v>
      </c>
      <c r="F295" s="2">
        <v>0</v>
      </c>
      <c r="G295" s="3">
        <f t="shared" si="12"/>
        <v>3320867.4332399997</v>
      </c>
      <c r="H295" s="3">
        <f t="shared" si="13"/>
        <v>0.95999999949708581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282035.30000000028</v>
      </c>
      <c r="D296" s="2">
        <f>'PR-RAS'!E300</f>
        <v>341982.54999999981</v>
      </c>
      <c r="E296" s="2">
        <v>0</v>
      </c>
      <c r="F296" s="2">
        <v>0</v>
      </c>
      <c r="G296" s="3">
        <f t="shared" si="12"/>
        <v>284970.11799999996</v>
      </c>
      <c r="H296" s="3">
        <f t="shared" si="13"/>
        <v>0.75000000046566129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3058008.79</v>
      </c>
      <c r="D298" s="2">
        <f>'PR-RAS'!E302</f>
        <v>3302561.89</v>
      </c>
      <c r="E298" s="2">
        <v>0</v>
      </c>
      <c r="F298" s="2">
        <v>0</v>
      </c>
      <c r="G298" s="3">
        <f t="shared" si="12"/>
        <v>2869950.37329</v>
      </c>
      <c r="H298" s="3">
        <f t="shared" si="13"/>
        <v>0.31999999983236194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342696.8</v>
      </c>
      <c r="D300" s="2">
        <f>'PR-RAS'!E304</f>
        <v>364759.62</v>
      </c>
      <c r="E300" s="2">
        <v>0</v>
      </c>
      <c r="F300" s="2">
        <v>0</v>
      </c>
      <c r="G300" s="3">
        <f t="shared" si="12"/>
        <v>320592.59596000001</v>
      </c>
      <c r="H300" s="3">
        <f t="shared" si="13"/>
        <v>0.58000000001629815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119505.21</v>
      </c>
      <c r="D301" s="2">
        <f>'PR-RAS'!E305</f>
        <v>120798.38</v>
      </c>
      <c r="E301" s="2">
        <v>0</v>
      </c>
      <c r="F301" s="2">
        <v>0</v>
      </c>
      <c r="G301" s="3">
        <f t="shared" si="12"/>
        <v>108330.591</v>
      </c>
      <c r="H301" s="3">
        <f t="shared" si="13"/>
        <v>0.59000000001105946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206282.39</v>
      </c>
      <c r="D302" s="2">
        <f>'PR-RAS'!E306</f>
        <v>206000.15</v>
      </c>
      <c r="E302" s="2">
        <v>0</v>
      </c>
      <c r="F302" s="2">
        <v>0</v>
      </c>
      <c r="G302" s="3">
        <f t="shared" si="12"/>
        <v>186103.08968999996</v>
      </c>
      <c r="H302" s="3">
        <f t="shared" si="13"/>
        <v>0.54000000000814907</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4101.6000000000004</v>
      </c>
      <c r="E303" s="2">
        <v>0</v>
      </c>
      <c r="F303" s="2">
        <v>0</v>
      </c>
      <c r="G303" s="3">
        <f t="shared" si="12"/>
        <v>2477.3664000000003</v>
      </c>
      <c r="H303" s="3">
        <f t="shared" si="13"/>
        <v>0.3999999999996362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4101.6000000000004</v>
      </c>
      <c r="E316" s="2">
        <v>0</v>
      </c>
      <c r="F316" s="2">
        <v>0</v>
      </c>
      <c r="G316" s="3">
        <f t="shared" si="12"/>
        <v>2584.0080000000003</v>
      </c>
      <c r="H316" s="3">
        <f t="shared" si="13"/>
        <v>0.3999999999996362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4101.6000000000004</v>
      </c>
      <c r="E331" s="2">
        <v>0</v>
      </c>
      <c r="F331" s="2">
        <v>0</v>
      </c>
      <c r="G331" s="3">
        <f t="shared" si="12"/>
        <v>2707.0560000000005</v>
      </c>
      <c r="H331" s="3">
        <f t="shared" si="13"/>
        <v>0.3999999999996362</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4101.6000000000004</v>
      </c>
      <c r="E332" s="2">
        <v>0</v>
      </c>
      <c r="F332" s="2">
        <v>0</v>
      </c>
      <c r="G332" s="3">
        <f t="shared" si="12"/>
        <v>2715.2592000000004</v>
      </c>
      <c r="H332" s="3">
        <f t="shared" si="13"/>
        <v>0.3999999999996362</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37472.979999999996</v>
      </c>
      <c r="D355" s="2">
        <f>'PR-RAS'!E360</f>
        <v>102202.45999999999</v>
      </c>
      <c r="E355" s="2">
        <v>0</v>
      </c>
      <c r="F355" s="2">
        <v>0</v>
      </c>
      <c r="G355" s="3">
        <f t="shared" si="12"/>
        <v>85624.776599999983</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37472.979999999996</v>
      </c>
      <c r="D368" s="2">
        <f>'PR-RAS'!E373</f>
        <v>102202.45999999999</v>
      </c>
      <c r="E368" s="2">
        <v>0</v>
      </c>
      <c r="F368" s="2">
        <v>0</v>
      </c>
      <c r="G368" s="3">
        <f t="shared" si="12"/>
        <v>88769.189299999984</v>
      </c>
      <c r="H368" s="3">
        <f t="shared" si="13"/>
        <v>0.47999999999592546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14572.98</v>
      </c>
      <c r="D374" s="2">
        <f>'PR-RAS'!E379</f>
        <v>102202.45999999999</v>
      </c>
      <c r="E374" s="2">
        <v>0</v>
      </c>
      <c r="F374" s="2">
        <v>0</v>
      </c>
      <c r="G374" s="3">
        <f t="shared" si="12"/>
        <v>81678.756699999998</v>
      </c>
      <c r="H374" s="3">
        <f t="shared" si="13"/>
        <v>0.47999999999228748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5865.14</v>
      </c>
      <c r="D375" s="2">
        <f>'PR-RAS'!E380</f>
        <v>7536.31</v>
      </c>
      <c r="E375" s="2">
        <v>0</v>
      </c>
      <c r="F375" s="2">
        <v>0</v>
      </c>
      <c r="G375" s="3">
        <f t="shared" si="12"/>
        <v>7830.722240000001</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5018.53</v>
      </c>
      <c r="D377" s="2">
        <f>'PR-RAS'!E382</f>
        <v>0</v>
      </c>
      <c r="E377" s="2">
        <v>0</v>
      </c>
      <c r="F377" s="2">
        <v>0</v>
      </c>
      <c r="G377" s="3">
        <f t="shared" si="12"/>
        <v>1886.9672799999998</v>
      </c>
      <c r="H377" s="3">
        <f t="shared" si="13"/>
        <v>0.47000000000025466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3689.31</v>
      </c>
      <c r="D378" s="2">
        <f>'PR-RAS'!E383</f>
        <v>92784.65</v>
      </c>
      <c r="E378" s="2">
        <v>0</v>
      </c>
      <c r="F378" s="2">
        <v>0</v>
      </c>
      <c r="G378" s="3">
        <f t="shared" si="12"/>
        <v>71350.495969999989</v>
      </c>
      <c r="H378" s="3">
        <f t="shared" si="13"/>
        <v>0.6600000000057662</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1881.5</v>
      </c>
      <c r="E379" s="2">
        <v>0</v>
      </c>
      <c r="F379" s="2">
        <v>0</v>
      </c>
      <c r="G379" s="3">
        <f t="shared" si="12"/>
        <v>1422.414</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22900</v>
      </c>
      <c r="D383" s="2">
        <f>'PR-RAS'!E388</f>
        <v>0</v>
      </c>
      <c r="E383" s="2">
        <v>0</v>
      </c>
      <c r="F383" s="2">
        <v>0</v>
      </c>
      <c r="G383" s="3">
        <f t="shared" si="12"/>
        <v>8747.7999999999993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22900</v>
      </c>
      <c r="D384" s="2">
        <f>'PR-RAS'!E389</f>
        <v>0</v>
      </c>
      <c r="E384" s="2">
        <v>0</v>
      </c>
      <c r="F384" s="2">
        <v>0</v>
      </c>
      <c r="G384" s="3">
        <f t="shared" si="12"/>
        <v>8770.7000000000007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37472.979999999996</v>
      </c>
      <c r="D413" s="2">
        <f>'PR-RAS'!E418</f>
        <v>98100.859999999986</v>
      </c>
      <c r="E413" s="2">
        <v>0</v>
      </c>
      <c r="F413" s="2">
        <v>0</v>
      </c>
      <c r="G413" s="3">
        <f t="shared" si="12"/>
        <v>96273.97639999997</v>
      </c>
      <c r="H413" s="3">
        <f t="shared" si="13"/>
        <v>0.16000000001804437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3592815.76</v>
      </c>
      <c r="D417" s="2">
        <f>'PR-RAS'!E422</f>
        <v>4338427.6499999994</v>
      </c>
      <c r="E417" s="2">
        <v>0</v>
      </c>
      <c r="F417" s="2">
        <v>0</v>
      </c>
      <c r="G417" s="3">
        <f t="shared" si="12"/>
        <v>5104183.1609599991</v>
      </c>
      <c r="H417" s="3">
        <f t="shared" si="13"/>
        <v>0.59000000078231096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3348253.4399999995</v>
      </c>
      <c r="D418" s="2">
        <f>'PR-RAS'!E423</f>
        <v>4094545.96</v>
      </c>
      <c r="E418" s="2">
        <v>0</v>
      </c>
      <c r="F418" s="2">
        <v>0</v>
      </c>
      <c r="G418" s="3">
        <f t="shared" si="12"/>
        <v>4811073.0151199996</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244562.3200000003</v>
      </c>
      <c r="D419" s="2">
        <f>'PR-RAS'!E424</f>
        <v>243881.68999999948</v>
      </c>
      <c r="E419" s="2">
        <v>0</v>
      </c>
      <c r="F419" s="2">
        <v>0</v>
      </c>
      <c r="G419" s="3">
        <f t="shared" si="12"/>
        <v>306112.14259999967</v>
      </c>
      <c r="H419" s="3">
        <f t="shared" si="13"/>
        <v>0.63000000081956387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3058008.79</v>
      </c>
      <c r="D421" s="2">
        <f>'PR-RAS'!E426</f>
        <v>3302561.89</v>
      </c>
      <c r="E421" s="2">
        <v>0</v>
      </c>
      <c r="F421" s="2">
        <v>0</v>
      </c>
      <c r="G421" s="3">
        <f t="shared" si="12"/>
        <v>4058515.6793999998</v>
      </c>
      <c r="H421" s="3">
        <f t="shared" si="13"/>
        <v>0.31999999983236194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342696.8</v>
      </c>
      <c r="D423" s="2">
        <f>'PR-RAS'!E428</f>
        <v>364759.62</v>
      </c>
      <c r="E423" s="2">
        <v>0</v>
      </c>
      <c r="F423" s="2">
        <v>0</v>
      </c>
      <c r="G423" s="3">
        <f t="shared" si="12"/>
        <v>452475.16888000001</v>
      </c>
      <c r="H423" s="3">
        <f t="shared" si="13"/>
        <v>0.58000000001629815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3592815.76</v>
      </c>
      <c r="D637" s="2">
        <f>'PR-RAS'!E643</f>
        <v>4338427.6499999994</v>
      </c>
      <c r="E637" s="2">
        <v>0</v>
      </c>
      <c r="F637" s="2">
        <v>0</v>
      </c>
      <c r="G637" s="3">
        <f t="shared" si="14"/>
        <v>7803510.7941599991</v>
      </c>
      <c r="H637" s="3">
        <f t="shared" si="15"/>
        <v>0.59000000078231096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3348253.4399999995</v>
      </c>
      <c r="D638" s="2">
        <f>'PR-RAS'!E644</f>
        <v>4094545.96</v>
      </c>
      <c r="E638" s="2">
        <v>0</v>
      </c>
      <c r="F638" s="2">
        <v>0</v>
      </c>
      <c r="G638" s="3">
        <f t="shared" si="14"/>
        <v>7349288.9943199996</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244562.3200000003</v>
      </c>
      <c r="D639" s="2">
        <f>'PR-RAS'!E645</f>
        <v>243881.68999999948</v>
      </c>
      <c r="E639" s="2">
        <v>0</v>
      </c>
      <c r="F639" s="2">
        <v>0</v>
      </c>
      <c r="G639" s="3">
        <f t="shared" si="14"/>
        <v>467223.79659999954</v>
      </c>
      <c r="H639" s="3">
        <f t="shared" si="15"/>
        <v>0.63000000081956387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3058008.79</v>
      </c>
      <c r="D641" s="2">
        <f>'PR-RAS'!E647</f>
        <v>3302561.89</v>
      </c>
      <c r="E641" s="2">
        <v>0</v>
      </c>
      <c r="F641" s="2">
        <v>0</v>
      </c>
      <c r="G641" s="3">
        <f t="shared" si="14"/>
        <v>6184404.8448000001</v>
      </c>
      <c r="H641" s="3">
        <f t="shared" si="15"/>
        <v>0.31999999983236194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3302571.1100000003</v>
      </c>
      <c r="D643" s="2">
        <f>'PR-RAS'!E649</f>
        <v>3546443.5799999996</v>
      </c>
      <c r="E643" s="2">
        <v>0</v>
      </c>
      <c r="F643" s="2">
        <v>0</v>
      </c>
      <c r="G643" s="3">
        <f t="shared" si="14"/>
        <v>6673884.2093399996</v>
      </c>
      <c r="H643" s="3">
        <f t="shared" si="15"/>
        <v>0.53000000072643161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3186</v>
      </c>
      <c r="D645" s="2">
        <f>'PR-RAS'!E651</f>
        <v>783.79</v>
      </c>
      <c r="E645" s="2">
        <v>0</v>
      </c>
      <c r="F645" s="2">
        <v>0</v>
      </c>
      <c r="G645" s="3">
        <f t="shared" si="14"/>
        <v>3061.3055199999999</v>
      </c>
      <c r="H645" s="3">
        <f t="shared" si="15"/>
        <v>0.21000000000003638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3185507.66</v>
      </c>
      <c r="D646" s="2">
        <f>'PR-RAS'!E653</f>
        <v>3449349.99</v>
      </c>
      <c r="E646" s="2">
        <v>0</v>
      </c>
      <c r="F646" s="2">
        <v>0</v>
      </c>
      <c r="G646" s="3">
        <f t="shared" si="14"/>
        <v>6504313.9278000006</v>
      </c>
      <c r="H646" s="3">
        <f t="shared" si="15"/>
        <v>0.34999999962747097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3938405.92</v>
      </c>
      <c r="D647" s="2">
        <f>'PR-RAS'!E654</f>
        <v>3851561.12</v>
      </c>
      <c r="E647" s="2">
        <v>0</v>
      </c>
      <c r="F647" s="2">
        <v>0</v>
      </c>
      <c r="G647" s="3">
        <f t="shared" si="14"/>
        <v>7520427.1913600005</v>
      </c>
      <c r="H647" s="3">
        <f t="shared" si="15"/>
        <v>0.20000000018626451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3674563.59</v>
      </c>
      <c r="D648" s="2">
        <f>'PR-RAS'!E655</f>
        <v>3882921.6</v>
      </c>
      <c r="E648" s="2">
        <v>0</v>
      </c>
      <c r="F648" s="2">
        <v>0</v>
      </c>
      <c r="G648" s="3">
        <f t="shared" si="14"/>
        <v>7401943.1931299996</v>
      </c>
      <c r="H648" s="3">
        <f t="shared" si="15"/>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3449349.99</v>
      </c>
      <c r="D649" s="2">
        <f>'PR-RAS'!E656</f>
        <v>3417989.5100000002</v>
      </c>
      <c r="E649" s="2">
        <v>0</v>
      </c>
      <c r="F649" s="2">
        <v>0</v>
      </c>
      <c r="G649" s="3">
        <f t="shared" si="14"/>
        <v>6664893.1984800017</v>
      </c>
      <c r="H649" s="3">
        <f t="shared" si="15"/>
        <v>0.49999999953433871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74</v>
      </c>
      <c r="D651" s="2">
        <f>'PR-RAS'!E658</f>
        <v>73</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68</v>
      </c>
      <c r="D653" s="2">
        <f>'PR-RAS'!E660</f>
        <v>68</v>
      </c>
      <c r="E653" s="2">
        <v>0</v>
      </c>
      <c r="F653" s="2">
        <v>0</v>
      </c>
      <c r="G653" s="3">
        <f t="shared" si="14"/>
        <v>133.00800000000001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154.69</v>
      </c>
      <c r="D670" s="2">
        <f>'PR-RAS'!E677</f>
        <v>4693.75</v>
      </c>
      <c r="E670" s="2">
        <v>0</v>
      </c>
      <c r="F670" s="2">
        <v>0</v>
      </c>
      <c r="G670" s="3">
        <f t="shared" si="14"/>
        <v>6383.7251100000003</v>
      </c>
      <c r="H670" s="3">
        <f t="shared" si="15"/>
        <v>0.56000000000000227</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68181</v>
      </c>
      <c r="D676" s="2">
        <f>'PR-RAS'!E683</f>
        <v>882165.8</v>
      </c>
      <c r="E676" s="2">
        <v>0</v>
      </c>
      <c r="F676" s="2">
        <v>0</v>
      </c>
      <c r="G676" s="3">
        <f t="shared" si="14"/>
        <v>1236946.0050000001</v>
      </c>
      <c r="H676" s="3">
        <f t="shared" si="15"/>
        <v>0.19999999995343387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143739.15</v>
      </c>
      <c r="D695" s="2">
        <f>'PR-RAS'!E702</f>
        <v>95709.98</v>
      </c>
      <c r="E695" s="2">
        <v>0</v>
      </c>
      <c r="F695" s="2">
        <v>0</v>
      </c>
      <c r="G695" s="3">
        <f t="shared" si="14"/>
        <v>232600.42233999996</v>
      </c>
      <c r="H695" s="3">
        <f t="shared" si="15"/>
        <v>0.16999999999825377</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19015.919999999998</v>
      </c>
      <c r="D698" s="2">
        <f>'PR-RAS'!E705</f>
        <v>0</v>
      </c>
      <c r="E698" s="2">
        <v>0</v>
      </c>
      <c r="F698" s="2">
        <v>0</v>
      </c>
      <c r="G698" s="3">
        <f t="shared" si="14"/>
        <v>13254.096239999997</v>
      </c>
      <c r="H698" s="3">
        <f t="shared" si="15"/>
        <v>8.000000000174623E-2</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176949.34</v>
      </c>
      <c r="D717" s="2">
        <f>'PR-RAS'!E724</f>
        <v>164543.74</v>
      </c>
      <c r="E717" s="2">
        <v>0</v>
      </c>
      <c r="F717" s="2">
        <v>0</v>
      </c>
      <c r="G717" s="3">
        <f t="shared" si="14"/>
        <v>362322.36311999994</v>
      </c>
      <c r="H717" s="3">
        <f t="shared" si="15"/>
        <v>0.60000000000582077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772.85</v>
      </c>
      <c r="D719" s="2">
        <f>'PR-RAS'!E726</f>
        <v>1212.6199999999999</v>
      </c>
      <c r="E719" s="2">
        <v>0</v>
      </c>
      <c r="F719" s="2">
        <v>0</v>
      </c>
      <c r="G719" s="3">
        <f t="shared" si="14"/>
        <v>2296.2286199999999</v>
      </c>
      <c r="H719" s="3">
        <f t="shared" si="15"/>
        <v>0.5300000000000864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12389.22</v>
      </c>
      <c r="E725" s="2">
        <v>0</v>
      </c>
      <c r="F725" s="2">
        <v>0</v>
      </c>
      <c r="G725" s="3">
        <f t="shared" si="14"/>
        <v>19512.437119999999</v>
      </c>
      <c r="H725" s="3">
        <f t="shared" si="15"/>
        <v>0.65999999999939973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4844.51</v>
      </c>
      <c r="D726" s="2">
        <f>'PR-RAS'!E733</f>
        <v>2207.1999999999998</v>
      </c>
      <c r="E726" s="2">
        <v>0</v>
      </c>
      <c r="F726" s="2">
        <v>0</v>
      </c>
      <c r="G726" s="3">
        <f t="shared" si="14"/>
        <v>6712.70975</v>
      </c>
      <c r="H726" s="3">
        <f t="shared" si="15"/>
        <v>0.68999999999959982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34298.81</v>
      </c>
      <c r="D727" s="2">
        <f>'PR-RAS'!E734</f>
        <v>55630.89</v>
      </c>
      <c r="E727" s="2">
        <v>0</v>
      </c>
      <c r="F727" s="2">
        <v>0</v>
      </c>
      <c r="G727" s="3">
        <f t="shared" si="14"/>
        <v>105676.98834</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255.74</v>
      </c>
      <c r="D729" s="2">
        <f>'PR-RAS'!E736</f>
        <v>5863.82</v>
      </c>
      <c r="E729" s="2">
        <v>0</v>
      </c>
      <c r="F729" s="2">
        <v>0</v>
      </c>
      <c r="G729" s="3">
        <f t="shared" si="14"/>
        <v>8723.9006399999998</v>
      </c>
      <c r="H729" s="3">
        <f t="shared" si="15"/>
        <v>0.44000000000028194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19337.400000000001</v>
      </c>
      <c r="D731" s="2">
        <f>'PR-RAS'!E738</f>
        <v>26986.95</v>
      </c>
      <c r="E731" s="2">
        <v>0</v>
      </c>
      <c r="F731" s="2">
        <v>0</v>
      </c>
      <c r="G731" s="3">
        <f t="shared" si="14"/>
        <v>53517.249000000003</v>
      </c>
      <c r="H731" s="3">
        <f t="shared" si="15"/>
        <v>0.4500000000007276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10426.5</v>
      </c>
      <c r="D734" s="2">
        <f>'PR-RAS'!E741</f>
        <v>12193.96</v>
      </c>
      <c r="E734" s="2">
        <v>0</v>
      </c>
      <c r="F734" s="2">
        <v>0</v>
      </c>
      <c r="G734" s="3">
        <f t="shared" si="14"/>
        <v>25518.969859999997</v>
      </c>
      <c r="H734" s="3">
        <f t="shared" si="15"/>
        <v>0.54000000000087311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2499.96</v>
      </c>
      <c r="D735" s="2">
        <f>'PR-RAS'!E742</f>
        <v>2449.98</v>
      </c>
      <c r="E735" s="2">
        <v>0</v>
      </c>
      <c r="F735" s="2">
        <v>0</v>
      </c>
      <c r="G735" s="3">
        <f t="shared" si="14"/>
        <v>5431.5412800000004</v>
      </c>
      <c r="H735" s="3">
        <f t="shared" si="15"/>
        <v>5.999999999994543E-2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4032</v>
      </c>
      <c r="D737" s="2">
        <f>'PR-RAS'!E744</f>
        <v>7290.7</v>
      </c>
      <c r="E737" s="2">
        <v>0</v>
      </c>
      <c r="F737" s="2">
        <v>0</v>
      </c>
      <c r="G737" s="3">
        <f t="shared" si="28"/>
        <v>13699.4624</v>
      </c>
      <c r="H737" s="3">
        <f t="shared" si="29"/>
        <v>0.3000000000001819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6170488.4700000007</v>
      </c>
      <c r="D1011" s="7">
        <f>BILANCA!E6</f>
        <v>6422046.8999999994</v>
      </c>
      <c r="E1011" s="7">
        <v>0</v>
      </c>
      <c r="F1011" s="7">
        <v>0</v>
      </c>
      <c r="G1011" s="8">
        <f t="shared" ref="G1011:G1306" si="38">B1011/1000*C1011+B1011/500*D1011</f>
        <v>19014.582269999999</v>
      </c>
      <c r="H1011" s="8">
        <f t="shared" si="35"/>
        <v>0.5700000012293458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2357072.83</v>
      </c>
      <c r="D1012" s="2">
        <f>BILANCA!E7</f>
        <v>2618075.38</v>
      </c>
      <c r="E1012" s="2">
        <v>0</v>
      </c>
      <c r="F1012" s="2">
        <v>0</v>
      </c>
      <c r="G1012" s="3">
        <f t="shared" si="38"/>
        <v>15186.447179999999</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176620.39999999997</v>
      </c>
      <c r="D1013" s="2">
        <f>BILANCA!E8</f>
        <v>176581.15999999997</v>
      </c>
      <c r="E1013" s="2">
        <v>0</v>
      </c>
      <c r="F1013" s="2">
        <v>0</v>
      </c>
      <c r="G1013" s="3">
        <f t="shared" si="38"/>
        <v>1589.34816</v>
      </c>
      <c r="H1013" s="3">
        <f t="shared" si="35"/>
        <v>0.55999999993946403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176470.18</v>
      </c>
      <c r="D1014" s="2">
        <f>BILANCA!E9</f>
        <v>176470.18</v>
      </c>
      <c r="E1014" s="2">
        <v>0</v>
      </c>
      <c r="F1014" s="2">
        <v>0</v>
      </c>
      <c r="G1014" s="3">
        <f t="shared" si="38"/>
        <v>2117.6421599999999</v>
      </c>
      <c r="H1014" s="3">
        <f t="shared" si="35"/>
        <v>0.35999999998603016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69110.23</v>
      </c>
      <c r="D1015" s="2">
        <f>BILANCA!E10</f>
        <v>69110.23</v>
      </c>
      <c r="E1015" s="2">
        <v>0</v>
      </c>
      <c r="F1015" s="2">
        <v>0</v>
      </c>
      <c r="G1015" s="3">
        <f t="shared" si="38"/>
        <v>1036.65345</v>
      </c>
      <c r="H1015" s="3">
        <f t="shared" si="35"/>
        <v>0.45999999999185093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68960.009999999995</v>
      </c>
      <c r="D1016" s="2">
        <f>BILANCA!E11</f>
        <v>68999.25</v>
      </c>
      <c r="E1016" s="2">
        <v>0</v>
      </c>
      <c r="F1016" s="2">
        <v>0</v>
      </c>
      <c r="G1016" s="3">
        <f t="shared" si="38"/>
        <v>1241.7510600000001</v>
      </c>
      <c r="H1016" s="3">
        <f t="shared" si="35"/>
        <v>0.25999999999476131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1985004.5899999996</v>
      </c>
      <c r="D1017" s="2">
        <f>BILANCA!E12</f>
        <v>1980089.9599999997</v>
      </c>
      <c r="E1017" s="2">
        <v>0</v>
      </c>
      <c r="F1017" s="2">
        <v>0</v>
      </c>
      <c r="G1017" s="3">
        <f t="shared" si="38"/>
        <v>41616.291569999994</v>
      </c>
      <c r="H1017" s="3">
        <f t="shared" si="35"/>
        <v>0.4500000006519258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1842874.4299999997</v>
      </c>
      <c r="D1018" s="2">
        <f>BILANCA!E13</f>
        <v>1807844.9899999998</v>
      </c>
      <c r="E1018" s="2">
        <v>0</v>
      </c>
      <c r="F1018" s="2">
        <v>0</v>
      </c>
      <c r="G1018" s="3">
        <f t="shared" si="38"/>
        <v>43668.515279999992</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2266408.11</v>
      </c>
      <c r="D1020" s="2">
        <f>BILANCA!E15</f>
        <v>2266408.11</v>
      </c>
      <c r="E1020" s="2">
        <v>0</v>
      </c>
      <c r="F1020" s="2">
        <v>0</v>
      </c>
      <c r="G1020" s="3">
        <f t="shared" si="38"/>
        <v>67992.243300000002</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129357.9</v>
      </c>
      <c r="D1021" s="2">
        <f>BILANCA!E16</f>
        <v>129357.9</v>
      </c>
      <c r="E1021" s="2">
        <v>0</v>
      </c>
      <c r="F1021" s="2">
        <v>0</v>
      </c>
      <c r="G1021" s="3">
        <f t="shared" si="38"/>
        <v>4268.8107</v>
      </c>
      <c r="H1021" s="3">
        <f t="shared" si="35"/>
        <v>0.20000000001164153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552891.57999999996</v>
      </c>
      <c r="D1023" s="2">
        <f>BILANCA!E18</f>
        <v>587921.02</v>
      </c>
      <c r="E1023" s="2">
        <v>0</v>
      </c>
      <c r="F1023" s="2">
        <v>0</v>
      </c>
      <c r="G1023" s="3">
        <f t="shared" si="38"/>
        <v>22473.537059999999</v>
      </c>
      <c r="H1023" s="3">
        <f t="shared" si="35"/>
        <v>0.44000000006053597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89255.199999999721</v>
      </c>
      <c r="D1024" s="2">
        <f>BILANCA!E19</f>
        <v>139527.41999999993</v>
      </c>
      <c r="E1024" s="2">
        <v>0</v>
      </c>
      <c r="F1024" s="2">
        <v>0</v>
      </c>
      <c r="G1024" s="3">
        <f t="shared" si="38"/>
        <v>5156.3405599999942</v>
      </c>
      <c r="H1024" s="3">
        <f t="shared" si="35"/>
        <v>0.61999999964609742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376190.1</v>
      </c>
      <c r="D1025" s="2">
        <f>BILANCA!E20</f>
        <v>379753.52</v>
      </c>
      <c r="E1025" s="2">
        <v>0</v>
      </c>
      <c r="F1025" s="2">
        <v>0</v>
      </c>
      <c r="G1025" s="3">
        <f t="shared" si="38"/>
        <v>17035.4571</v>
      </c>
      <c r="H1025" s="3">
        <f t="shared" si="35"/>
        <v>0.57999999995809048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38188.68</v>
      </c>
      <c r="D1026" s="2">
        <f>BILANCA!E21</f>
        <v>37720.83</v>
      </c>
      <c r="E1026" s="2">
        <v>0</v>
      </c>
      <c r="F1026" s="2">
        <v>0</v>
      </c>
      <c r="G1026" s="3">
        <f t="shared" si="38"/>
        <v>1818.0854399999998</v>
      </c>
      <c r="H1026" s="3">
        <f t="shared" si="35"/>
        <v>0.48999999999796273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109563.67</v>
      </c>
      <c r="D1027" s="2">
        <f>BILANCA!E22</f>
        <v>109563.67</v>
      </c>
      <c r="E1027" s="2">
        <v>0</v>
      </c>
      <c r="F1027" s="2">
        <v>0</v>
      </c>
      <c r="G1027" s="3">
        <f t="shared" si="38"/>
        <v>5587.7471700000006</v>
      </c>
      <c r="H1027" s="3">
        <f t="shared" si="35"/>
        <v>0.66000000000349246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629394.82999999996</v>
      </c>
      <c r="D1028" s="2">
        <f>BILANCA!E23</f>
        <v>562980.67000000004</v>
      </c>
      <c r="E1028" s="2">
        <v>0</v>
      </c>
      <c r="F1028" s="2">
        <v>0</v>
      </c>
      <c r="G1028" s="3">
        <f t="shared" si="38"/>
        <v>31596.411059999999</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47933.52</v>
      </c>
      <c r="D1029" s="2">
        <f>BILANCA!E24</f>
        <v>49815.02</v>
      </c>
      <c r="E1029" s="2">
        <v>0</v>
      </c>
      <c r="F1029" s="2">
        <v>0</v>
      </c>
      <c r="G1029" s="3">
        <f t="shared" si="38"/>
        <v>2803.7076399999996</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26111.52</v>
      </c>
      <c r="D1031" s="2">
        <f>BILANCA!E26</f>
        <v>26111.52</v>
      </c>
      <c r="E1031" s="2">
        <v>0</v>
      </c>
      <c r="F1031" s="2">
        <v>0</v>
      </c>
      <c r="G1031" s="3">
        <f t="shared" si="38"/>
        <v>1645.0257600000002</v>
      </c>
      <c r="H1031" s="3">
        <f t="shared" si="35"/>
        <v>0.95999999999912689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1138127.1200000001</v>
      </c>
      <c r="D1033" s="2">
        <f>BILANCA!E28</f>
        <v>1026417.81</v>
      </c>
      <c r="E1033" s="2">
        <v>0</v>
      </c>
      <c r="F1033" s="2">
        <v>0</v>
      </c>
      <c r="G1033" s="3">
        <f t="shared" si="38"/>
        <v>73392.143020000003</v>
      </c>
      <c r="H1033" s="3">
        <f t="shared" si="35"/>
        <v>0.31000000005587935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50255.860000000015</v>
      </c>
      <c r="D1034" s="2">
        <f>BILANCA!E29</f>
        <v>31307.209999999992</v>
      </c>
      <c r="E1034" s="2">
        <v>0</v>
      </c>
      <c r="F1034" s="2">
        <v>0</v>
      </c>
      <c r="G1034" s="3">
        <f t="shared" si="38"/>
        <v>2708.88672</v>
      </c>
      <c r="H1034" s="3">
        <f t="shared" si="35"/>
        <v>0.34999999997671694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203453.57</v>
      </c>
      <c r="D1035" s="2">
        <f>BILANCA!E30</f>
        <v>187540.11</v>
      </c>
      <c r="E1035" s="2">
        <v>0</v>
      </c>
      <c r="F1035" s="2">
        <v>0</v>
      </c>
      <c r="G1035" s="3">
        <f t="shared" si="38"/>
        <v>14463.34475</v>
      </c>
      <c r="H1035" s="3">
        <f t="shared" si="35"/>
        <v>0.53999999997904524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153197.71</v>
      </c>
      <c r="D1039" s="2">
        <f>BILANCA!E34</f>
        <v>156232.9</v>
      </c>
      <c r="E1039" s="2">
        <v>0</v>
      </c>
      <c r="F1039" s="2">
        <v>0</v>
      </c>
      <c r="G1039" s="3">
        <f t="shared" si="38"/>
        <v>13504.24179</v>
      </c>
      <c r="H1039" s="3">
        <f t="shared" si="35"/>
        <v>0.39000000001396984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2619.0999999999985</v>
      </c>
      <c r="D1050" s="2">
        <f>BILANCA!E45</f>
        <v>1410.3399999999965</v>
      </c>
      <c r="E1050" s="2">
        <v>0</v>
      </c>
      <c r="F1050" s="2">
        <v>0</v>
      </c>
      <c r="G1050" s="3">
        <f t="shared" si="38"/>
        <v>217.59119999999967</v>
      </c>
      <c r="H1050" s="3">
        <f t="shared" si="35"/>
        <v>0.43999999999505235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48206.95</v>
      </c>
      <c r="D1052" s="2">
        <f>BILANCA!E47</f>
        <v>48206.95</v>
      </c>
      <c r="E1052" s="2">
        <v>0</v>
      </c>
      <c r="F1052" s="2">
        <v>0</v>
      </c>
      <c r="G1052" s="3">
        <f t="shared" si="38"/>
        <v>6074.0757000000003</v>
      </c>
      <c r="H1052" s="3">
        <f t="shared" si="35"/>
        <v>0.10000000000582077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45587.85</v>
      </c>
      <c r="D1055" s="2">
        <f>BILANCA!E50</f>
        <v>46796.61</v>
      </c>
      <c r="E1055" s="2">
        <v>0</v>
      </c>
      <c r="F1055" s="2">
        <v>0</v>
      </c>
      <c r="G1055" s="3">
        <f t="shared" si="38"/>
        <v>6263.1481499999991</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69925.48</v>
      </c>
      <c r="D1059" s="2">
        <f>BILANCA!E54</f>
        <v>77193.37</v>
      </c>
      <c r="E1059" s="2">
        <v>0</v>
      </c>
      <c r="F1059" s="2">
        <v>0</v>
      </c>
      <c r="G1059" s="3">
        <f t="shared" si="38"/>
        <v>10991.298779999999</v>
      </c>
      <c r="H1059" s="3">
        <f t="shared" si="35"/>
        <v>0.84999999999126885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69925.48</v>
      </c>
      <c r="D1060" s="2">
        <f>BILANCA!E55</f>
        <v>77193.37</v>
      </c>
      <c r="E1060" s="2">
        <v>0</v>
      </c>
      <c r="F1060" s="2">
        <v>0</v>
      </c>
      <c r="G1060" s="3">
        <f t="shared" si="38"/>
        <v>11215.610999999999</v>
      </c>
      <c r="H1060" s="3">
        <f t="shared" si="35"/>
        <v>0.84999999999126885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1215.97</v>
      </c>
      <c r="D1061" s="2">
        <f>BILANCA!E56</f>
        <v>1215.97</v>
      </c>
      <c r="E1061" s="2">
        <v>0</v>
      </c>
      <c r="F1061" s="2">
        <v>0</v>
      </c>
      <c r="G1061" s="3">
        <f t="shared" si="38"/>
        <v>186.04340999999999</v>
      </c>
      <c r="H1061" s="3">
        <f t="shared" si="35"/>
        <v>5.999999999994543E-2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1215.97</v>
      </c>
      <c r="D1062" s="2">
        <f>BILANCA!E57</f>
        <v>1215.97</v>
      </c>
      <c r="E1062" s="2">
        <v>0</v>
      </c>
      <c r="F1062" s="2">
        <v>0</v>
      </c>
      <c r="G1062" s="3">
        <f t="shared" si="38"/>
        <v>189.69132000000002</v>
      </c>
      <c r="H1062" s="3">
        <f t="shared" si="35"/>
        <v>5.999999999994543E-2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194231.87</v>
      </c>
      <c r="D1068" s="2">
        <f>BILANCA!E63</f>
        <v>460188.29000000004</v>
      </c>
      <c r="E1068" s="2">
        <v>0</v>
      </c>
      <c r="F1068" s="2">
        <v>0</v>
      </c>
      <c r="G1068" s="3">
        <f t="shared" si="38"/>
        <v>64647.290100000006</v>
      </c>
      <c r="H1068" s="3">
        <f t="shared" si="35"/>
        <v>0.42000000004190952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194231.87</v>
      </c>
      <c r="D1069" s="2">
        <f>BILANCA!E64</f>
        <v>1560.4</v>
      </c>
      <c r="E1069" s="2">
        <v>0</v>
      </c>
      <c r="F1069" s="2">
        <v>0</v>
      </c>
      <c r="G1069" s="3">
        <f t="shared" si="38"/>
        <v>11643.80753</v>
      </c>
      <c r="H1069" s="3">
        <f t="shared" si="35"/>
        <v>0.53000000000474756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458627.89</v>
      </c>
      <c r="E1073" s="2">
        <v>0</v>
      </c>
      <c r="F1073" s="2">
        <v>0</v>
      </c>
      <c r="G1073" s="3">
        <f>B1073/1000*C1073+B1073/500*D1073</f>
        <v>57787.114140000005</v>
      </c>
      <c r="H1073" s="3">
        <f>ABS(C1073-ROUND(C1073,0))+ABS(D1073-ROUND(D1073,0))</f>
        <v>0.10999999998603016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3813415.64</v>
      </c>
      <c r="D1074" s="2">
        <f>BILANCA!E69</f>
        <v>3803971.5199999996</v>
      </c>
      <c r="E1074" s="2">
        <v>0</v>
      </c>
      <c r="F1074" s="2">
        <v>0</v>
      </c>
      <c r="G1074" s="3">
        <f t="shared" si="38"/>
        <v>730966.95551999996</v>
      </c>
      <c r="H1074" s="3">
        <f t="shared" si="35"/>
        <v>0.84000000031664968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3449349.99</v>
      </c>
      <c r="D1075" s="2">
        <f>BILANCA!E70</f>
        <v>3417989.51</v>
      </c>
      <c r="E1075" s="2">
        <v>0</v>
      </c>
      <c r="F1075" s="2">
        <v>0</v>
      </c>
      <c r="G1075" s="3">
        <f t="shared" si="38"/>
        <v>668546.38565000007</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3448843.83</v>
      </c>
      <c r="D1076" s="2">
        <f>BILANCA!E71</f>
        <v>3417364.3</v>
      </c>
      <c r="E1076" s="2">
        <v>0</v>
      </c>
      <c r="F1076" s="2">
        <v>0</v>
      </c>
      <c r="G1076" s="3">
        <f t="shared" si="38"/>
        <v>678715.78038000001</v>
      </c>
      <c r="H1076" s="3">
        <f t="shared" si="35"/>
        <v>0.46999999973922968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3448843.83</v>
      </c>
      <c r="D1078" s="2">
        <f>BILANCA!E73</f>
        <v>3417364.3</v>
      </c>
      <c r="E1078" s="2">
        <v>0</v>
      </c>
      <c r="F1078" s="2">
        <v>0</v>
      </c>
      <c r="G1078" s="3">
        <f t="shared" si="38"/>
        <v>699282.92524000001</v>
      </c>
      <c r="H1078" s="3">
        <f t="shared" si="35"/>
        <v>0.46999999973922968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506.16</v>
      </c>
      <c r="D1085" s="2">
        <f>BILANCA!E80</f>
        <v>625.21</v>
      </c>
      <c r="E1085" s="2">
        <v>0</v>
      </c>
      <c r="F1085" s="2">
        <v>0</v>
      </c>
      <c r="G1085" s="3">
        <f t="shared" si="38"/>
        <v>131.74350000000001</v>
      </c>
      <c r="H1085" s="3">
        <f t="shared" si="35"/>
        <v>0.37000000000006139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8955.7900000000009</v>
      </c>
      <c r="D1087" s="2">
        <f>BILANCA!E82</f>
        <v>9115.7900000000009</v>
      </c>
      <c r="E1087" s="2">
        <v>0</v>
      </c>
      <c r="F1087" s="2">
        <v>0</v>
      </c>
      <c r="G1087" s="3">
        <f t="shared" si="38"/>
        <v>2093.42749</v>
      </c>
      <c r="H1087" s="3">
        <f t="shared" si="35"/>
        <v>0.41999999999825377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1.1200000000000001</v>
      </c>
      <c r="D1089" s="2">
        <f>BILANCA!E84</f>
        <v>1.1200000000000001</v>
      </c>
      <c r="E1089" s="2">
        <v>0</v>
      </c>
      <c r="F1089" s="2">
        <v>0</v>
      </c>
      <c r="G1089" s="3">
        <f t="shared" si="38"/>
        <v>0.26544000000000001</v>
      </c>
      <c r="H1089" s="3">
        <f t="shared" si="35"/>
        <v>0.24000000000000021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776.11</v>
      </c>
      <c r="D1090" s="2">
        <f>BILANCA!E85</f>
        <v>620.41999999999996</v>
      </c>
      <c r="E1090" s="2">
        <v>0</v>
      </c>
      <c r="F1090" s="2">
        <v>0</v>
      </c>
      <c r="G1090" s="3">
        <f t="shared" si="38"/>
        <v>161.35599999999999</v>
      </c>
      <c r="H1090" s="3">
        <f t="shared" si="35"/>
        <v>0.52999999999997272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8178.56</v>
      </c>
      <c r="D1092" s="2">
        <f>BILANCA!E87</f>
        <v>8494.25</v>
      </c>
      <c r="E1092" s="2">
        <v>0</v>
      </c>
      <c r="F1092" s="2">
        <v>0</v>
      </c>
      <c r="G1092" s="3">
        <f t="shared" si="38"/>
        <v>2063.6989199999998</v>
      </c>
      <c r="H1092" s="3">
        <f t="shared" si="35"/>
        <v>0.68999999999959982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66.36</v>
      </c>
      <c r="D1140" s="2">
        <f>BILANCA!E135</f>
        <v>66.36</v>
      </c>
      <c r="E1140" s="2">
        <v>0</v>
      </c>
      <c r="F1140" s="2">
        <v>0</v>
      </c>
      <c r="G1140" s="3">
        <f t="shared" si="38"/>
        <v>25.880399999999998</v>
      </c>
      <c r="H1140" s="3">
        <f t="shared" si="41"/>
        <v>0.71999999999999886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66.36</v>
      </c>
      <c r="D1141" s="2">
        <f>BILANCA!E136</f>
        <v>66.36</v>
      </c>
      <c r="E1141" s="2">
        <v>0</v>
      </c>
      <c r="F1141" s="2">
        <v>0</v>
      </c>
      <c r="G1141" s="3">
        <f t="shared" si="38"/>
        <v>26.079480000000004</v>
      </c>
      <c r="H1141" s="3">
        <f t="shared" si="41"/>
        <v>0.71999999999999886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66.36</v>
      </c>
      <c r="D1147" s="2">
        <f>BILANCA!E142</f>
        <v>66.36</v>
      </c>
      <c r="E1147" s="2">
        <v>0</v>
      </c>
      <c r="F1147" s="2">
        <v>0</v>
      </c>
      <c r="G1147" s="3">
        <f t="shared" si="38"/>
        <v>27.273960000000002</v>
      </c>
      <c r="H1147" s="3">
        <f t="shared" si="41"/>
        <v>0.71999999999999886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351857.50000000006</v>
      </c>
      <c r="D1152" s="2">
        <f>BILANCA!E147</f>
        <v>376016.07000000007</v>
      </c>
      <c r="E1152" s="2">
        <v>0</v>
      </c>
      <c r="F1152" s="2">
        <v>0</v>
      </c>
      <c r="G1152" s="3">
        <f t="shared" si="38"/>
        <v>156752.32888000002</v>
      </c>
      <c r="H1152" s="3">
        <f t="shared" si="41"/>
        <v>0.57000000000698492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9387.5300000000007</v>
      </c>
      <c r="E1155" s="2">
        <v>0</v>
      </c>
      <c r="F1155" s="2">
        <v>0</v>
      </c>
      <c r="G1155" s="3">
        <f t="shared" si="38"/>
        <v>2722.3836999999999</v>
      </c>
      <c r="H1155" s="3">
        <f t="shared" si="41"/>
        <v>0.46999999999934516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9387.5300000000007</v>
      </c>
      <c r="E1159" s="2">
        <v>0</v>
      </c>
      <c r="F1159" s="2">
        <v>0</v>
      </c>
      <c r="G1159" s="3">
        <f t="shared" si="38"/>
        <v>2797.4839400000001</v>
      </c>
      <c r="H1159" s="3">
        <f t="shared" si="41"/>
        <v>0.46999999999934516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8.84</v>
      </c>
      <c r="D1164" s="2">
        <f>BILANCA!E159</f>
        <v>8.32</v>
      </c>
      <c r="E1164" s="2">
        <v>0</v>
      </c>
      <c r="F1164" s="2">
        <v>0</v>
      </c>
      <c r="G1164" s="3">
        <f t="shared" si="38"/>
        <v>3.9239199999999999</v>
      </c>
      <c r="H1164" s="3">
        <f t="shared" si="41"/>
        <v>0.48000000000000043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16719.650000000001</v>
      </c>
      <c r="D1165" s="2">
        <f>BILANCA!E160</f>
        <v>28564.71</v>
      </c>
      <c r="E1165" s="2">
        <v>0</v>
      </c>
      <c r="F1165" s="2">
        <v>0</v>
      </c>
      <c r="G1165" s="3">
        <f t="shared" si="38"/>
        <v>11446.60585</v>
      </c>
      <c r="H1165" s="3">
        <f t="shared" si="41"/>
        <v>0.63999999999941792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131391.14000000001</v>
      </c>
      <c r="D1166" s="2">
        <f>BILANCA!E161</f>
        <v>133786.81</v>
      </c>
      <c r="E1166" s="2">
        <v>0</v>
      </c>
      <c r="F1166" s="2">
        <v>0</v>
      </c>
      <c r="G1166" s="3">
        <f t="shared" si="38"/>
        <v>62238.502560000001</v>
      </c>
      <c r="H1166" s="3">
        <f t="shared" si="41"/>
        <v>0.33000000001629815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206282.41</v>
      </c>
      <c r="D1167" s="2">
        <f>BILANCA!E162</f>
        <v>206000.17</v>
      </c>
      <c r="E1167" s="2">
        <v>0</v>
      </c>
      <c r="F1167" s="2">
        <v>0</v>
      </c>
      <c r="G1167" s="3">
        <f t="shared" si="38"/>
        <v>97070.39175000001</v>
      </c>
      <c r="H1167" s="3">
        <f t="shared" si="41"/>
        <v>0.58000000001629815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2544.54</v>
      </c>
      <c r="D1169" s="2">
        <f>BILANCA!E164</f>
        <v>1731.47</v>
      </c>
      <c r="E1169" s="2">
        <v>0</v>
      </c>
      <c r="F1169" s="2">
        <v>0</v>
      </c>
      <c r="G1169" s="3">
        <f t="shared" si="38"/>
        <v>955.18932000000007</v>
      </c>
      <c r="H1169" s="3">
        <f t="shared" si="41"/>
        <v>0.93000000000006366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3186</v>
      </c>
      <c r="D1176" s="2">
        <f>BILANCA!E171</f>
        <v>783.79</v>
      </c>
      <c r="E1176" s="2">
        <v>0</v>
      </c>
      <c r="F1176" s="2">
        <v>0</v>
      </c>
      <c r="G1176" s="3">
        <f t="shared" si="38"/>
        <v>789.09428000000003</v>
      </c>
      <c r="H1176" s="3">
        <f t="shared" si="41"/>
        <v>0.21000000000003638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3186</v>
      </c>
      <c r="D1177" s="2">
        <f>BILANCA!E172</f>
        <v>783.79</v>
      </c>
      <c r="E1177" s="2">
        <v>0</v>
      </c>
      <c r="F1177" s="2">
        <v>0</v>
      </c>
      <c r="G1177" s="3">
        <f t="shared" si="38"/>
        <v>793.84786000000008</v>
      </c>
      <c r="H1177" s="3">
        <f t="shared" si="41"/>
        <v>0.21000000000003638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6170488.4699999997</v>
      </c>
      <c r="D1180" s="2">
        <f>BILANCA!E176</f>
        <v>6422046.9000000004</v>
      </c>
      <c r="E1180" s="2">
        <v>0</v>
      </c>
      <c r="F1180" s="2">
        <v>0</v>
      </c>
      <c r="G1180" s="3">
        <f t="shared" si="38"/>
        <v>3232478.9859000007</v>
      </c>
      <c r="H1180" s="3">
        <f t="shared" si="41"/>
        <v>0.56999999936670065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317845.79000000004</v>
      </c>
      <c r="D1181" s="2">
        <f>BILANCA!E177</f>
        <v>333998.28000000003</v>
      </c>
      <c r="E1181" s="2">
        <v>0</v>
      </c>
      <c r="F1181" s="2">
        <v>0</v>
      </c>
      <c r="G1181" s="3">
        <f t="shared" si="38"/>
        <v>168579.04185000004</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312345.56</v>
      </c>
      <c r="D1182" s="2">
        <f>BILANCA!E178</f>
        <v>329437.36000000004</v>
      </c>
      <c r="E1182" s="2">
        <v>0</v>
      </c>
      <c r="F1182" s="2">
        <v>0</v>
      </c>
      <c r="G1182" s="3">
        <f t="shared" si="38"/>
        <v>167049.88816</v>
      </c>
      <c r="H1182" s="3">
        <f t="shared" si="41"/>
        <v>0.80000000004656613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215068.7</v>
      </c>
      <c r="D1183" s="2">
        <f>BILANCA!E179</f>
        <v>224952.8</v>
      </c>
      <c r="E1183" s="2">
        <v>0</v>
      </c>
      <c r="F1183" s="2">
        <v>0</v>
      </c>
      <c r="G1183" s="3">
        <f t="shared" si="38"/>
        <v>115040.55389999998</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89012.05</v>
      </c>
      <c r="D1184" s="2">
        <f>BILANCA!E180</f>
        <v>90238.09</v>
      </c>
      <c r="E1184" s="2">
        <v>0</v>
      </c>
      <c r="F1184" s="2">
        <v>0</v>
      </c>
      <c r="G1184" s="3">
        <f t="shared" si="38"/>
        <v>46890.952019999997</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256.14</v>
      </c>
      <c r="D1185" s="2">
        <f>BILANCA!E181</f>
        <v>251.07</v>
      </c>
      <c r="E1185" s="2">
        <v>0</v>
      </c>
      <c r="F1185" s="2">
        <v>0</v>
      </c>
      <c r="G1185" s="3">
        <f t="shared" si="38"/>
        <v>132.69899999999998</v>
      </c>
      <c r="H1185" s="3">
        <f t="shared" si="41"/>
        <v>0.20999999999997954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256.14</v>
      </c>
      <c r="D1188" s="2">
        <f>BILANCA!E184</f>
        <v>251.07</v>
      </c>
      <c r="E1188" s="2">
        <v>0</v>
      </c>
      <c r="F1188" s="2">
        <v>0</v>
      </c>
      <c r="G1188" s="3">
        <f t="shared" si="38"/>
        <v>134.97384</v>
      </c>
      <c r="H1188" s="3">
        <f t="shared" si="41"/>
        <v>0.20999999999997954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8008.67</v>
      </c>
      <c r="D1200" s="2">
        <f>BILANCA!E196</f>
        <v>13995.4</v>
      </c>
      <c r="E1200" s="2">
        <v>0</v>
      </c>
      <c r="F1200" s="2">
        <v>0</v>
      </c>
      <c r="G1200" s="3">
        <f t="shared" si="38"/>
        <v>6839.8992999999991</v>
      </c>
      <c r="H1200" s="3">
        <f t="shared" si="41"/>
        <v>0.72999999999956344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2940.53</v>
      </c>
      <c r="D1201" s="2">
        <f>BILANCA!E197</f>
        <v>2351.88</v>
      </c>
      <c r="E1201" s="2">
        <v>0</v>
      </c>
      <c r="F1201" s="2">
        <v>0</v>
      </c>
      <c r="G1201" s="3">
        <f t="shared" si="38"/>
        <v>1460.0593900000001</v>
      </c>
      <c r="H1201" s="3">
        <f t="shared" si="41"/>
        <v>0.58999999999969077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2940.53</v>
      </c>
      <c r="D1203" s="2">
        <f>BILANCA!E199</f>
        <v>2351.88</v>
      </c>
      <c r="E1203" s="2">
        <v>0</v>
      </c>
      <c r="F1203" s="2">
        <v>0</v>
      </c>
      <c r="G1203" s="3">
        <f t="shared" si="44"/>
        <v>1475.34797</v>
      </c>
      <c r="H1203" s="3">
        <f t="shared" si="45"/>
        <v>0.58999999999969077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2017.25</v>
      </c>
      <c r="D1251" s="2">
        <f>BILANCA!E247</f>
        <v>1694.6</v>
      </c>
      <c r="E1251" s="2">
        <v>0</v>
      </c>
      <c r="F1251" s="2">
        <v>0</v>
      </c>
      <c r="G1251" s="3">
        <f>B1251/1000*C1251+B1251/500*D1251</f>
        <v>1302.95445</v>
      </c>
      <c r="H1251" s="3">
        <f>ABS(C1251-ROUND(C1251,0))+ABS(D1251-ROUND(D1251,0))</f>
        <v>0.65000000000009095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542.45000000000005</v>
      </c>
      <c r="D1252" s="2">
        <f>BILANCA!E248</f>
        <v>514.44000000000005</v>
      </c>
      <c r="E1252" s="2">
        <v>0</v>
      </c>
      <c r="F1252" s="2">
        <v>0</v>
      </c>
      <c r="G1252" s="3">
        <f t="shared" si="38"/>
        <v>380.26186000000007</v>
      </c>
      <c r="H1252" s="3">
        <f t="shared" si="41"/>
        <v>0.89000000000010004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542.45000000000005</v>
      </c>
      <c r="D1253" s="2">
        <f>BILANCA!E249</f>
        <v>514.44000000000005</v>
      </c>
      <c r="E1253" s="2">
        <v>0</v>
      </c>
      <c r="F1253" s="2">
        <v>0</v>
      </c>
      <c r="G1253" s="3">
        <f t="shared" si="38"/>
        <v>381.83319</v>
      </c>
      <c r="H1253" s="3">
        <f t="shared" si="41"/>
        <v>0.89000000000010004</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5852642.6799999997</v>
      </c>
      <c r="D1255" s="2">
        <f>BILANCA!E251</f>
        <v>6088048.6200000001</v>
      </c>
      <c r="E1255" s="2">
        <v>0</v>
      </c>
      <c r="F1255" s="2">
        <v>0</v>
      </c>
      <c r="G1255" s="3">
        <f t="shared" si="38"/>
        <v>4417041.2803999996</v>
      </c>
      <c r="H1255" s="3">
        <f t="shared" si="41"/>
        <v>0.70000000018626451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2207374.77</v>
      </c>
      <c r="D1256" s="2">
        <f>BILANCA!E252</f>
        <v>2176845.42</v>
      </c>
      <c r="E1256" s="2">
        <v>0</v>
      </c>
      <c r="F1256" s="2">
        <v>0</v>
      </c>
      <c r="G1256" s="3">
        <f t="shared" si="38"/>
        <v>1614022.1400600001</v>
      </c>
      <c r="H1256" s="3">
        <f t="shared" si="41"/>
        <v>0.64999999990686774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2207374.77</v>
      </c>
      <c r="D1257" s="2">
        <f>BILANCA!E253</f>
        <v>2176845.42</v>
      </c>
      <c r="E1257" s="2">
        <v>0</v>
      </c>
      <c r="F1257" s="2">
        <v>0</v>
      </c>
      <c r="G1257" s="3">
        <f t="shared" si="38"/>
        <v>1620583.2056700001</v>
      </c>
      <c r="H1257" s="3">
        <f t="shared" si="41"/>
        <v>0.64999999990686774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3302571.11</v>
      </c>
      <c r="D1259" s="2">
        <f>BILANCA!E255</f>
        <v>3546443.58</v>
      </c>
      <c r="E1259" s="2">
        <v>0</v>
      </c>
      <c r="F1259" s="2">
        <v>0</v>
      </c>
      <c r="G1259" s="3">
        <f t="shared" si="38"/>
        <v>2588469.1092300001</v>
      </c>
      <c r="H1259" s="3">
        <f t="shared" si="41"/>
        <v>0.52999999979510903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3315896.82</v>
      </c>
      <c r="D1260" s="2">
        <f>BILANCA!E256</f>
        <v>3589028.19</v>
      </c>
      <c r="E1260" s="2">
        <v>0</v>
      </c>
      <c r="F1260" s="2">
        <v>0</v>
      </c>
      <c r="G1260" s="3">
        <f t="shared" si="38"/>
        <v>2623488.2999999998</v>
      </c>
      <c r="H1260" s="3">
        <f t="shared" si="41"/>
        <v>0.37000000011175871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3315896.82</v>
      </c>
      <c r="D1261" s="2">
        <f>BILANCA!E257</f>
        <v>3589028.19</v>
      </c>
      <c r="E1261" s="2">
        <v>0</v>
      </c>
      <c r="F1261" s="2">
        <v>0</v>
      </c>
      <c r="G1261" s="3">
        <f t="shared" si="38"/>
        <v>2633982.2532000002</v>
      </c>
      <c r="H1261" s="3">
        <f t="shared" si="41"/>
        <v>0.37000000011175871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13325.71</v>
      </c>
      <c r="D1264" s="2">
        <f>BILANCA!E260</f>
        <v>42584.61</v>
      </c>
      <c r="E1264" s="2">
        <v>0</v>
      </c>
      <c r="F1264" s="2">
        <v>0</v>
      </c>
      <c r="G1264" s="3">
        <f t="shared" si="38"/>
        <v>25017.712219999998</v>
      </c>
      <c r="H1264" s="3">
        <f t="shared" si="41"/>
        <v>0.68000000000029104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13325.71</v>
      </c>
      <c r="D1266" s="2">
        <f>BILANCA!E262</f>
        <v>42584.61</v>
      </c>
      <c r="E1266" s="2">
        <v>0</v>
      </c>
      <c r="F1266" s="2">
        <v>0</v>
      </c>
      <c r="G1266" s="3">
        <f t="shared" si="38"/>
        <v>25214.702080000003</v>
      </c>
      <c r="H1266" s="3">
        <f t="shared" si="41"/>
        <v>0.68000000000029104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342696.80000000005</v>
      </c>
      <c r="D1278" s="2">
        <f>BILANCA!E274</f>
        <v>364759.62</v>
      </c>
      <c r="E1278" s="2">
        <v>0</v>
      </c>
      <c r="F1278" s="2">
        <v>0</v>
      </c>
      <c r="G1278" s="3">
        <f t="shared" si="38"/>
        <v>287353.89872000006</v>
      </c>
      <c r="H1278" s="3">
        <f t="shared" si="41"/>
        <v>0.57999999995809048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9387.5300000000007</v>
      </c>
      <c r="E1281" s="2">
        <v>0</v>
      </c>
      <c r="F1281" s="2">
        <v>0</v>
      </c>
      <c r="G1281" s="3">
        <f t="shared" si="48"/>
        <v>5088.0412600000009</v>
      </c>
      <c r="H1281" s="3">
        <f t="shared" si="49"/>
        <v>0.46999999999934516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9387.5300000000007</v>
      </c>
      <c r="E1285" s="2">
        <v>0</v>
      </c>
      <c r="F1285" s="2">
        <v>0</v>
      </c>
      <c r="G1285" s="3">
        <f t="shared" si="48"/>
        <v>5163.1415000000006</v>
      </c>
      <c r="H1285" s="3">
        <f t="shared" si="49"/>
        <v>0.46999999999934516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8.84</v>
      </c>
      <c r="D1290" s="2">
        <f>BILANCA!E286</f>
        <v>8.32</v>
      </c>
      <c r="E1290" s="2">
        <v>0</v>
      </c>
      <c r="F1290" s="2">
        <v>0</v>
      </c>
      <c r="G1290" s="3">
        <f t="shared" si="48"/>
        <v>7.1344000000000003</v>
      </c>
      <c r="H1290" s="3">
        <f t="shared" si="49"/>
        <v>0.48000000000000043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16811.21</v>
      </c>
      <c r="D1291" s="2">
        <f>BILANCA!E287</f>
        <v>28565.23</v>
      </c>
      <c r="E1291" s="2">
        <v>0</v>
      </c>
      <c r="F1291" s="2">
        <v>0</v>
      </c>
      <c r="G1291" s="3">
        <f t="shared" si="48"/>
        <v>20777.609270000001</v>
      </c>
      <c r="H1291" s="3">
        <f t="shared" si="49"/>
        <v>0.43999999999869033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119594.36</v>
      </c>
      <c r="D1292" s="2">
        <f>BILANCA!E288</f>
        <v>120798.39</v>
      </c>
      <c r="E1292" s="2">
        <v>0</v>
      </c>
      <c r="F1292" s="2">
        <v>0</v>
      </c>
      <c r="G1292" s="3">
        <f t="shared" si="48"/>
        <v>101855.90147999999</v>
      </c>
      <c r="H1292" s="3">
        <f t="shared" si="49"/>
        <v>0.75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206282.39</v>
      </c>
      <c r="D1293" s="2">
        <f>BILANCA!E289</f>
        <v>206000.15</v>
      </c>
      <c r="E1293" s="2">
        <v>0</v>
      </c>
      <c r="F1293" s="2">
        <v>0</v>
      </c>
      <c r="G1293" s="3">
        <f t="shared" si="48"/>
        <v>174974.00126999998</v>
      </c>
      <c r="H1293" s="3">
        <f t="shared" si="49"/>
        <v>0.54000000000814907</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1027620.7</v>
      </c>
      <c r="D1301" s="2">
        <f>BILANCA!E297</f>
        <v>821749.31</v>
      </c>
      <c r="E1301" s="2">
        <v>0</v>
      </c>
      <c r="F1301" s="2">
        <v>0</v>
      </c>
      <c r="G1301" s="3">
        <f t="shared" si="38"/>
        <v>777295.72211999993</v>
      </c>
      <c r="H1301" s="3">
        <f t="shared" si="41"/>
        <v>0.61000000010244548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1027620.7</v>
      </c>
      <c r="D1302" s="2">
        <f>BILANCA!E298</f>
        <v>821749.31</v>
      </c>
      <c r="E1302" s="2">
        <v>0</v>
      </c>
      <c r="F1302" s="2">
        <v>0</v>
      </c>
      <c r="G1302" s="3">
        <f t="shared" si="38"/>
        <v>779966.84143999999</v>
      </c>
      <c r="H1302" s="3">
        <f t="shared" si="41"/>
        <v>0.61000000010244548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35087.81</v>
      </c>
      <c r="D1305" s="2">
        <f>BILANCA!E302</f>
        <v>42961.11</v>
      </c>
      <c r="E1305" s="2">
        <v>0</v>
      </c>
      <c r="F1305" s="2">
        <v>0</v>
      </c>
      <c r="G1305" s="3">
        <f t="shared" si="38"/>
        <v>35697.958849999995</v>
      </c>
      <c r="H1305" s="3">
        <f t="shared" si="41"/>
        <v>0.30000000000291038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319314.23</v>
      </c>
      <c r="D1306" s="2">
        <f>BILANCA!E303</f>
        <v>334786.43</v>
      </c>
      <c r="E1306" s="2">
        <v>0</v>
      </c>
      <c r="F1306" s="2">
        <v>0</v>
      </c>
      <c r="G1306" s="3">
        <f t="shared" si="38"/>
        <v>292710.57863999996</v>
      </c>
      <c r="H1306" s="3">
        <f t="shared" si="41"/>
        <v>0.65999999997438863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3258.81</v>
      </c>
      <c r="D1311" s="2">
        <f>BILANCA!E308</f>
        <v>3608.11</v>
      </c>
      <c r="E1311" s="2">
        <v>0</v>
      </c>
      <c r="F1311" s="2">
        <v>0</v>
      </c>
      <c r="G1311" s="3">
        <f t="shared" si="52"/>
        <v>3152.9840299999996</v>
      </c>
      <c r="H1311" s="3">
        <f t="shared" si="41"/>
        <v>0.3000000000001819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1032.99</v>
      </c>
      <c r="D1312" s="2">
        <f>BILANCA!E309</f>
        <v>1005.07</v>
      </c>
      <c r="E1312" s="2">
        <v>0</v>
      </c>
      <c r="F1312" s="2">
        <v>0</v>
      </c>
      <c r="G1312" s="3">
        <f t="shared" si="52"/>
        <v>919.02526</v>
      </c>
      <c r="H1312" s="3">
        <f t="shared" si="41"/>
        <v>8.0000000000040927E-2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3886.76</v>
      </c>
      <c r="D1314" s="2">
        <f>BILANCA!E311</f>
        <v>3881.07</v>
      </c>
      <c r="E1314" s="2">
        <v>0</v>
      </c>
      <c r="F1314" s="2">
        <v>0</v>
      </c>
      <c r="G1314" s="3">
        <f t="shared" si="52"/>
        <v>3541.2655999999997</v>
      </c>
      <c r="H1314" s="3">
        <f t="shared" si="41"/>
        <v>0.30999999999994543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312345.56</v>
      </c>
      <c r="D1340" s="2">
        <f>BILANCA!E337</f>
        <v>329437.36</v>
      </c>
      <c r="E1340" s="2">
        <v>0</v>
      </c>
      <c r="F1340" s="2">
        <v>0</v>
      </c>
      <c r="G1340" s="3">
        <f t="shared" si="52"/>
        <v>320502.6924</v>
      </c>
      <c r="H1340" s="3">
        <f t="shared" si="41"/>
        <v>0.79999999998835847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2940.53</v>
      </c>
      <c r="D1342" s="2">
        <f>BILANCA!E339</f>
        <v>2351.88</v>
      </c>
      <c r="E1342" s="2">
        <v>0</v>
      </c>
      <c r="F1342" s="2">
        <v>0</v>
      </c>
      <c r="G1342" s="3">
        <f t="shared" si="52"/>
        <v>2537.9042800000002</v>
      </c>
      <c r="H1342" s="3">
        <f t="shared" si="41"/>
        <v>0.58999999999969077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0.64</v>
      </c>
      <c r="D1347" s="2">
        <f>BILANCA!E344</f>
        <v>0.64</v>
      </c>
      <c r="E1347" s="2">
        <v>0</v>
      </c>
      <c r="F1347" s="2">
        <v>0</v>
      </c>
      <c r="G1347" s="3">
        <f t="shared" si="52"/>
        <v>0.64704000000000006</v>
      </c>
      <c r="H1347" s="3">
        <f t="shared" si="41"/>
        <v>0.72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623.04</v>
      </c>
      <c r="D1368" s="2">
        <f>BILANCA!E365</f>
        <v>276.18</v>
      </c>
      <c r="E1368" s="2">
        <v>0</v>
      </c>
      <c r="F1368" s="2">
        <v>0</v>
      </c>
      <c r="G1368" s="3">
        <f t="shared" si="57"/>
        <v>420.79319999999996</v>
      </c>
      <c r="H1368" s="3">
        <f t="shared" si="58"/>
        <v>0.21999999999997044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1372.09</v>
      </c>
      <c r="D1370" s="2">
        <f>BILANCA!E367</f>
        <v>1418.42</v>
      </c>
      <c r="E1370" s="2">
        <v>0</v>
      </c>
      <c r="F1370" s="2">
        <v>0</v>
      </c>
      <c r="G1370" s="3">
        <f t="shared" si="57"/>
        <v>1515.2148</v>
      </c>
      <c r="H1370" s="3">
        <f t="shared" si="58"/>
        <v>0.50999999999999091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22.12</v>
      </c>
      <c r="D1382" s="2">
        <f>BILANCA!E379</f>
        <v>0</v>
      </c>
      <c r="E1382" s="2">
        <v>0</v>
      </c>
      <c r="F1382" s="2">
        <v>0</v>
      </c>
      <c r="G1382" s="3">
        <f t="shared" si="59"/>
        <v>8.2286400000000004</v>
      </c>
      <c r="H1382" s="3">
        <f t="shared" si="60"/>
        <v>0.12000000000000099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349172.61</v>
      </c>
      <c r="D1390" s="2">
        <f>BILANCA!E387</f>
        <v>21129.96</v>
      </c>
      <c r="E1390" s="2">
        <v>0</v>
      </c>
      <c r="F1390" s="2">
        <v>0</v>
      </c>
      <c r="G1390" s="3">
        <f t="shared" ref="G1390:G1399" si="61">B1390/1000*C1390+B1390/500*D1390</f>
        <v>148744.36139999999</v>
      </c>
      <c r="H1390" s="3">
        <f t="shared" ref="H1390:H1399" si="62">ABS(C1390-ROUND(C1390,0))+ABS(D1390-ROUND(D1390,0))</f>
        <v>0.43000000001484295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653448.09</v>
      </c>
      <c r="D1394" s="2">
        <f>BILANCA!E391</f>
        <v>775619.35</v>
      </c>
      <c r="E1394" s="2">
        <v>0</v>
      </c>
      <c r="F1394" s="2">
        <v>0</v>
      </c>
      <c r="G1394" s="3">
        <f t="shared" si="61"/>
        <v>846599.7273599999</v>
      </c>
      <c r="H1394" s="3">
        <f t="shared" si="62"/>
        <v>0.43999999994412065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25000</v>
      </c>
      <c r="D1395" s="2">
        <f>BILANCA!E392</f>
        <v>25000</v>
      </c>
      <c r="E1395" s="2">
        <v>0</v>
      </c>
      <c r="F1395" s="2">
        <v>0</v>
      </c>
      <c r="G1395" s="3">
        <f t="shared" si="61"/>
        <v>28875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3348253.44</v>
      </c>
      <c r="D1485" s="2">
        <f>'RAS-funkcijski'!E89</f>
        <v>4094545.96</v>
      </c>
      <c r="E1485" s="2">
        <v>0</v>
      </c>
      <c r="F1485" s="2">
        <v>0</v>
      </c>
      <c r="G1485" s="3">
        <f t="shared" si="52"/>
        <v>980674.35560000013</v>
      </c>
      <c r="H1485" s="3">
        <f t="shared" si="63"/>
        <v>0.47999999998137355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3348253.44</v>
      </c>
      <c r="D1500" s="2">
        <f>'RAS-funkcijski'!E104</f>
        <v>4094545.96</v>
      </c>
      <c r="E1500" s="2">
        <v>0</v>
      </c>
      <c r="F1500" s="2">
        <v>0</v>
      </c>
      <c r="G1500" s="3">
        <f t="shared" si="52"/>
        <v>1153734.5360000001</v>
      </c>
      <c r="H1500" s="3">
        <f t="shared" si="63"/>
        <v>0.47999999998137355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3348253.44</v>
      </c>
      <c r="D1537" s="14">
        <f>'RAS-funkcijski'!E141</f>
        <v>4094545.96</v>
      </c>
      <c r="E1537" s="14">
        <v>0</v>
      </c>
      <c r="F1537" s="14">
        <v>0</v>
      </c>
      <c r="G1537" s="15">
        <f t="shared" si="52"/>
        <v>1580616.3143200004</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133881.79999999999</v>
      </c>
      <c r="E1538" s="7">
        <v>0</v>
      </c>
      <c r="F1538" s="7">
        <v>0</v>
      </c>
      <c r="G1538" s="8">
        <f t="shared" si="52"/>
        <v>267.7636</v>
      </c>
      <c r="H1538" s="8">
        <f t="shared" si="63"/>
        <v>0.20000000001164153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107409.13</v>
      </c>
      <c r="E1539" s="2">
        <v>0</v>
      </c>
      <c r="F1539" s="2">
        <v>0</v>
      </c>
      <c r="G1539" s="3">
        <f t="shared" si="52"/>
        <v>429.63652000000002</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107409.13</v>
      </c>
      <c r="E1540" s="2">
        <v>0</v>
      </c>
      <c r="F1540" s="2">
        <v>0</v>
      </c>
      <c r="G1540" s="3">
        <f t="shared" si="52"/>
        <v>644.45478000000003</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107409.13</v>
      </c>
      <c r="E1542" s="2">
        <v>0</v>
      </c>
      <c r="F1542" s="2">
        <v>0</v>
      </c>
      <c r="G1542" s="3">
        <f t="shared" si="52"/>
        <v>1074.0913</v>
      </c>
      <c r="H1542" s="3">
        <f t="shared" si="63"/>
        <v>0.13000000000465661</v>
      </c>
      <c r="I1542" s="11">
        <f t="shared" si="64"/>
        <v>139.63186900500165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26472.67</v>
      </c>
      <c r="E1555" s="2">
        <v>0</v>
      </c>
      <c r="F1555" s="2">
        <v>0</v>
      </c>
      <c r="G1555" s="3">
        <f t="shared" si="52"/>
        <v>953.01611999999989</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26239.35</v>
      </c>
      <c r="E1556" s="2">
        <v>0</v>
      </c>
      <c r="F1556" s="2">
        <v>0</v>
      </c>
      <c r="G1556" s="3">
        <f t="shared" si="52"/>
        <v>997.09529999999995</v>
      </c>
      <c r="H1556" s="3">
        <f t="shared" si="63"/>
        <v>0.34999999999854481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663.87</v>
      </c>
      <c r="E1558" s="2">
        <v>0</v>
      </c>
      <c r="F1558" s="2">
        <v>0</v>
      </c>
      <c r="G1558" s="3">
        <f t="shared" si="52"/>
        <v>27.882540000000002</v>
      </c>
      <c r="H1558" s="3">
        <f t="shared" si="63"/>
        <v>0.12999999999999545</v>
      </c>
      <c r="I1558" s="11">
        <f t="shared" si="66"/>
        <v>3.6247301999998736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25575.48</v>
      </c>
      <c r="E1562" s="2">
        <v>0</v>
      </c>
      <c r="F1562" s="2">
        <v>0</v>
      </c>
      <c r="G1562" s="3">
        <f t="shared" si="52"/>
        <v>1278.7740000000001</v>
      </c>
      <c r="H1562" s="3">
        <f t="shared" si="63"/>
        <v>0.47999999999956344</v>
      </c>
      <c r="I1562" s="11">
        <f t="shared" si="66"/>
        <v>613.81151999944177</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233.32</v>
      </c>
      <c r="E1563" s="2">
        <v>0</v>
      </c>
      <c r="F1563" s="2">
        <v>0</v>
      </c>
      <c r="G1563" s="3">
        <f t="shared" si="52"/>
        <v>12.132639999999999</v>
      </c>
      <c r="H1563" s="3">
        <f t="shared" si="63"/>
        <v>0.31999999999999318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233.32</v>
      </c>
      <c r="E1569" s="2">
        <v>0</v>
      </c>
      <c r="F1569" s="2">
        <v>0</v>
      </c>
      <c r="G1569" s="3">
        <f t="shared" si="52"/>
        <v>14.93248</v>
      </c>
      <c r="H1569" s="3">
        <f t="shared" si="63"/>
        <v>0.31999999999999318</v>
      </c>
      <c r="I1569" s="11">
        <f t="shared" si="67"/>
        <v>4.7783935999998981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317303.34000000003</v>
      </c>
      <c r="D1582" s="7"/>
      <c r="E1582" s="7">
        <v>0</v>
      </c>
      <c r="F1582" s="7">
        <v>0</v>
      </c>
      <c r="G1582" s="8">
        <f t="shared" ref="G1582:G1686" si="70">B1582/1000*C1582</f>
        <v>317.30334000000005</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4918043.0200000005</v>
      </c>
      <c r="D1583" s="2">
        <v>0</v>
      </c>
      <c r="E1583" s="2">
        <v>0</v>
      </c>
      <c r="F1583" s="2">
        <v>0</v>
      </c>
      <c r="G1583" s="3">
        <f t="shared" si="70"/>
        <v>9836.086040000002</v>
      </c>
      <c r="H1583" s="3">
        <f t="shared" si="71"/>
        <v>2.0000000484287739E-2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49584.9</v>
      </c>
      <c r="D1584" s="2">
        <v>0</v>
      </c>
      <c r="E1584" s="2">
        <v>0</v>
      </c>
      <c r="F1584" s="2">
        <v>0</v>
      </c>
      <c r="G1584" s="3">
        <f t="shared" si="70"/>
        <v>148.75470000000001</v>
      </c>
      <c r="H1584" s="3">
        <f t="shared" si="71"/>
        <v>9.9999999998544808E-2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4685240.08</v>
      </c>
      <c r="D1585" s="2">
        <v>0</v>
      </c>
      <c r="E1585" s="2">
        <v>0</v>
      </c>
      <c r="F1585" s="2">
        <v>0</v>
      </c>
      <c r="G1585" s="3">
        <f t="shared" si="70"/>
        <v>18740.960320000002</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2707532.38</v>
      </c>
      <c r="D1586" s="2">
        <v>0</v>
      </c>
      <c r="E1586" s="2">
        <v>0</v>
      </c>
      <c r="F1586" s="2">
        <v>0</v>
      </c>
      <c r="G1586" s="3">
        <f t="shared" si="70"/>
        <v>13537.661899999999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756934.73</v>
      </c>
      <c r="D1587" s="2">
        <v>0</v>
      </c>
      <c r="E1587" s="2">
        <v>0</v>
      </c>
      <c r="F1587" s="2">
        <v>0</v>
      </c>
      <c r="G1587" s="3">
        <f t="shared" si="70"/>
        <v>4541.6083799999997</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2474.5300000000002</v>
      </c>
      <c r="D1588" s="2">
        <v>0</v>
      </c>
      <c r="E1588" s="2">
        <v>0</v>
      </c>
      <c r="F1588" s="2">
        <v>0</v>
      </c>
      <c r="G1588" s="3">
        <f t="shared" si="70"/>
        <v>17.321710000000003</v>
      </c>
      <c r="H1588" s="3">
        <f t="shared" si="71"/>
        <v>0.46999999999979991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1218298.44</v>
      </c>
      <c r="D1593" s="2">
        <v>0</v>
      </c>
      <c r="E1593" s="2">
        <v>0</v>
      </c>
      <c r="F1593" s="2">
        <v>0</v>
      </c>
      <c r="G1593" s="3">
        <f t="shared" si="70"/>
        <v>14619.58128</v>
      </c>
      <c r="H1593" s="3">
        <f t="shared" si="71"/>
        <v>0.43999999994412065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107098.75</v>
      </c>
      <c r="D1594" s="2">
        <v>0</v>
      </c>
      <c r="E1594" s="2">
        <v>0</v>
      </c>
      <c r="F1594" s="2">
        <v>0</v>
      </c>
      <c r="G1594" s="3">
        <f t="shared" si="70"/>
        <v>1392.2837499999998</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76119.289999999994</v>
      </c>
      <c r="D1601" s="2">
        <v>0</v>
      </c>
      <c r="E1601" s="2">
        <v>0</v>
      </c>
      <c r="F1601" s="2">
        <v>0</v>
      </c>
      <c r="G1601" s="3">
        <f>B1601/1000*C1601</f>
        <v>1522.3857999999998</v>
      </c>
      <c r="H1601" s="3">
        <f>ABS(C1601-ROUND(C1601,0))</f>
        <v>0.28999999999359716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4901862.5199999996</v>
      </c>
      <c r="D1602" s="2">
        <v>0</v>
      </c>
      <c r="E1602" s="2">
        <v>0</v>
      </c>
      <c r="F1602" s="2">
        <v>0</v>
      </c>
      <c r="G1602" s="3">
        <f t="shared" si="70"/>
        <v>102939.11292</v>
      </c>
      <c r="H1602" s="3">
        <f t="shared" si="71"/>
        <v>0.48000000044703484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47858.34</v>
      </c>
      <c r="D1603" s="2">
        <v>0</v>
      </c>
      <c r="E1603" s="2">
        <v>0</v>
      </c>
      <c r="F1603" s="2">
        <v>0</v>
      </c>
      <c r="G1603" s="3">
        <f t="shared" si="70"/>
        <v>1052.88348</v>
      </c>
      <c r="H1603" s="3">
        <f t="shared" si="71"/>
        <v>0.33999999999650754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4671584.0299999993</v>
      </c>
      <c r="D1604" s="2">
        <v>0</v>
      </c>
      <c r="E1604" s="2">
        <v>0</v>
      </c>
      <c r="F1604" s="2">
        <v>0</v>
      </c>
      <c r="G1604" s="3">
        <f t="shared" si="70"/>
        <v>107446.43268999999</v>
      </c>
      <c r="H1604" s="3">
        <f t="shared" si="71"/>
        <v>2.9999999329447746E-2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2697648.28</v>
      </c>
      <c r="D1605" s="2">
        <v>0</v>
      </c>
      <c r="E1605" s="2">
        <v>0</v>
      </c>
      <c r="F1605" s="2">
        <v>0</v>
      </c>
      <c r="G1605" s="3">
        <f t="shared" si="70"/>
        <v>64743.558719999994</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757435.25</v>
      </c>
      <c r="D1606" s="2">
        <v>0</v>
      </c>
      <c r="E1606" s="2">
        <v>0</v>
      </c>
      <c r="F1606" s="2">
        <v>0</v>
      </c>
      <c r="G1606" s="3">
        <f t="shared" si="70"/>
        <v>18935.881250000002</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2479.6</v>
      </c>
      <c r="D1607" s="2">
        <v>0</v>
      </c>
      <c r="E1607" s="2">
        <v>0</v>
      </c>
      <c r="F1607" s="2">
        <v>0</v>
      </c>
      <c r="G1607" s="3">
        <f t="shared" si="70"/>
        <v>64.4696</v>
      </c>
      <c r="H1607" s="3">
        <f t="shared" si="71"/>
        <v>0.40000000000009095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1214020.8999999999</v>
      </c>
      <c r="D1612" s="2">
        <v>0</v>
      </c>
      <c r="E1612" s="2">
        <v>0</v>
      </c>
      <c r="F1612" s="2">
        <v>0</v>
      </c>
      <c r="G1612" s="3">
        <f t="shared" si="70"/>
        <v>37634.647899999996</v>
      </c>
      <c r="H1612" s="3">
        <f t="shared" si="71"/>
        <v>0.10000000009313226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107687.4</v>
      </c>
      <c r="D1613" s="2">
        <v>0</v>
      </c>
      <c r="E1613" s="2">
        <v>0</v>
      </c>
      <c r="F1613" s="2">
        <v>0</v>
      </c>
      <c r="G1613" s="3">
        <f t="shared" si="70"/>
        <v>3445.9967999999999</v>
      </c>
      <c r="H1613" s="3">
        <f t="shared" si="71"/>
        <v>0.39999999999417923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74732.75</v>
      </c>
      <c r="D1620" s="2">
        <v>0</v>
      </c>
      <c r="E1620" s="2">
        <v>0</v>
      </c>
      <c r="F1620" s="2">
        <v>0</v>
      </c>
      <c r="G1620" s="3">
        <f>B1620/1000*C1620</f>
        <v>2914.5772499999998</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333483.84000000078</v>
      </c>
      <c r="D1621" s="2">
        <v>0</v>
      </c>
      <c r="E1621" s="2">
        <v>0</v>
      </c>
      <c r="F1621" s="2">
        <v>0</v>
      </c>
      <c r="G1621" s="3">
        <f t="shared" si="70"/>
        <v>13339.353600000031</v>
      </c>
      <c r="H1621" s="3">
        <f t="shared" si="71"/>
        <v>0.15999999921768904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333483.84000000003</v>
      </c>
      <c r="D1681" s="2">
        <v>0</v>
      </c>
      <c r="E1681" s="2">
        <v>0</v>
      </c>
      <c r="F1681" s="2">
        <v>0</v>
      </c>
      <c r="G1681" s="3">
        <f t="shared" si="70"/>
        <v>33348.384000000005</v>
      </c>
      <c r="H1681" s="3">
        <f t="shared" si="71"/>
        <v>0.15999999997438863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8346.59</v>
      </c>
      <c r="D1682" s="2">
        <v>0</v>
      </c>
      <c r="E1682" s="2">
        <v>0</v>
      </c>
      <c r="F1682" s="2">
        <v>0</v>
      </c>
      <c r="G1682" s="3">
        <f t="shared" si="70"/>
        <v>843.0055900000001</v>
      </c>
      <c r="H1682" s="3">
        <f t="shared" si="71"/>
        <v>0.40999999999985448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321090.77</v>
      </c>
      <c r="D1683" s="2">
        <v>0</v>
      </c>
      <c r="E1683" s="2">
        <v>0</v>
      </c>
      <c r="F1683" s="2">
        <v>0</v>
      </c>
      <c r="G1683" s="3">
        <f t="shared" si="70"/>
        <v>32751.258539999999</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2351.88</v>
      </c>
      <c r="D1684" s="2">
        <v>0</v>
      </c>
      <c r="E1684" s="2">
        <v>0</v>
      </c>
      <c r="F1684" s="2">
        <v>0</v>
      </c>
      <c r="G1684" s="3">
        <f t="shared" si="70"/>
        <v>242.24364</v>
      </c>
      <c r="H1684" s="3">
        <f t="shared" si="71"/>
        <v>0.11999999999989086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1694.6</v>
      </c>
      <c r="D1686" s="14">
        <v>0</v>
      </c>
      <c r="E1686" s="14">
        <v>0</v>
      </c>
      <c r="F1686" s="14">
        <v>0</v>
      </c>
      <c r="G1686" s="15">
        <f t="shared" si="70"/>
        <v>177.93299999999999</v>
      </c>
      <c r="H1686" s="15">
        <f t="shared" si="71"/>
        <v>0.40000000000009095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36444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3592815.76</v>
      </c>
      <c r="I17" s="275">
        <f>'PR-RAS'!E6</f>
        <v>4334326.05</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3310780.4599999995</v>
      </c>
      <c r="I18" s="275">
        <f>'PR-RAS'!E152</f>
        <v>3992343.5</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3302571.1100000003</v>
      </c>
      <c r="I19" s="275">
        <f>'PR-RAS'!E649</f>
        <v>3546443.5799999996</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2357072.83</v>
      </c>
      <c r="I22" s="275">
        <f>BILANCA!E7</f>
        <v>2618075.38</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3813415.64</v>
      </c>
      <c r="I23" s="275">
        <f>BILANCA!E69</f>
        <v>3803971.5199999996</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317845.79000000004</v>
      </c>
      <c r="I24" s="275">
        <f>BILANCA!E177</f>
        <v>333998.28000000003</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5852642.6799999997</v>
      </c>
      <c r="I25" s="275">
        <f>BILANCA!E251</f>
        <v>6088048.6200000001</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3348253.44</v>
      </c>
      <c r="I31" s="275">
        <f>'RAS-funkcijski'!E141</f>
        <v>4094545.96</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133881.79999999999</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26472.67</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317303.34000000003</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333483.84000000078</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333483.84000000003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8" zoomScaleNormal="100" workbookViewId="0">
      <selection activeCell="J425" sqref="J42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3592815.76</v>
      </c>
      <c r="E6" s="60">
        <f>E7+E43+E49+E82+E106+E125+E134+E140</f>
        <v>4334326.05</v>
      </c>
      <c r="F6" s="45">
        <f t="shared" ref="F6:F132" si="0">IF(D6&lt;&gt;0,IF(E6/D6&gt;=100,"&gt;&gt;100",E6/D6*100),"-")</f>
        <v>120.63869509412307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231090.76</v>
      </c>
      <c r="E49" s="60">
        <f>E50+E53+E58+E61+E64+E68+E71+E74+E77</f>
        <v>982569.53</v>
      </c>
      <c r="F49" s="45">
        <f t="shared" si="0"/>
        <v>425.18771845313069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154.69</v>
      </c>
      <c r="E61" s="60">
        <f t="shared" si="10"/>
        <v>4693.75</v>
      </c>
      <c r="F61" s="45">
        <f t="shared" si="0"/>
        <v>3034.2943952420969</v>
      </c>
    </row>
    <row r="62" spans="1:6" ht="12.75" customHeight="1" x14ac:dyDescent="0.25">
      <c r="A62" s="63">
        <v>6341</v>
      </c>
      <c r="B62" s="65" t="s">
        <v>127</v>
      </c>
      <c r="C62" s="247" t="s">
        <v>128</v>
      </c>
      <c r="D62" s="194">
        <v>154.69</v>
      </c>
      <c r="E62" s="194">
        <v>4693.75</v>
      </c>
      <c r="F62" s="45">
        <f t="shared" si="0"/>
        <v>3034.2943952420969</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68181</v>
      </c>
      <c r="E68" s="60">
        <f t="shared" si="11"/>
        <v>882165.8</v>
      </c>
      <c r="F68" s="45">
        <f t="shared" si="0"/>
        <v>1293.8586996377292</v>
      </c>
    </row>
    <row r="69" spans="1:6" ht="12.75" customHeight="1" x14ac:dyDescent="0.25">
      <c r="A69" s="63" t="s">
        <v>141</v>
      </c>
      <c r="B69" s="64" t="s">
        <v>142</v>
      </c>
      <c r="C69" s="247" t="s">
        <v>141</v>
      </c>
      <c r="D69" s="194">
        <v>68181</v>
      </c>
      <c r="E69" s="194">
        <v>882165.8</v>
      </c>
      <c r="F69" s="45">
        <f t="shared" si="0"/>
        <v>1293.8586996377292</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162755.07</v>
      </c>
      <c r="E74" s="60">
        <f t="shared" si="13"/>
        <v>95709.98</v>
      </c>
      <c r="F74" s="45">
        <f t="shared" si="0"/>
        <v>58.806143489109118</v>
      </c>
    </row>
    <row r="75" spans="1:6" ht="12.75" customHeight="1" x14ac:dyDescent="0.25">
      <c r="A75" s="63" t="s">
        <v>153</v>
      </c>
      <c r="B75" s="65" t="s">
        <v>154</v>
      </c>
      <c r="C75" s="247" t="s">
        <v>153</v>
      </c>
      <c r="D75" s="194">
        <v>162755.07</v>
      </c>
      <c r="E75" s="194">
        <v>95709.98</v>
      </c>
      <c r="F75" s="45">
        <f t="shared" si="0"/>
        <v>58.806143489109118</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1037.78</v>
      </c>
      <c r="E82" s="60">
        <f t="shared" si="15"/>
        <v>1018.5799999999999</v>
      </c>
      <c r="F82" s="45">
        <f t="shared" si="0"/>
        <v>98.149896895295711</v>
      </c>
    </row>
    <row r="83" spans="1:6" ht="12.75" customHeight="1" x14ac:dyDescent="0.25">
      <c r="A83" s="63">
        <v>641</v>
      </c>
      <c r="B83" s="64" t="s">
        <v>169</v>
      </c>
      <c r="C83" s="247" t="s">
        <v>170</v>
      </c>
      <c r="D83" s="60">
        <f t="shared" ref="D83:E83" si="16">SUM(D84:D90)</f>
        <v>1037.78</v>
      </c>
      <c r="E83" s="60">
        <f t="shared" si="16"/>
        <v>1018.5799999999999</v>
      </c>
      <c r="F83" s="45">
        <f t="shared" si="0"/>
        <v>98.149896895295711</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32.31</v>
      </c>
      <c r="E85" s="194">
        <v>33.15</v>
      </c>
      <c r="F85" s="45">
        <f t="shared" si="0"/>
        <v>102.59981429897864</v>
      </c>
    </row>
    <row r="86" spans="1:6" ht="12.75" customHeight="1" x14ac:dyDescent="0.25">
      <c r="A86" s="63">
        <v>6414</v>
      </c>
      <c r="B86" s="64" t="s">
        <v>175</v>
      </c>
      <c r="C86" s="247" t="s">
        <v>176</v>
      </c>
      <c r="D86" s="194">
        <v>1005.47</v>
      </c>
      <c r="E86" s="194">
        <v>985.43</v>
      </c>
      <c r="F86" s="45">
        <f t="shared" si="0"/>
        <v>98.00690224472136</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178325.45</v>
      </c>
      <c r="E106" s="60">
        <f>E107+E112+E120+E124</f>
        <v>166421.75</v>
      </c>
      <c r="F106" s="45">
        <f t="shared" si="0"/>
        <v>93.324732953148299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178325.45</v>
      </c>
      <c r="E112" s="60">
        <f t="shared" si="20"/>
        <v>166421.75</v>
      </c>
      <c r="F112" s="45">
        <f t="shared" si="0"/>
        <v>93.324732953148299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178325.45</v>
      </c>
      <c r="E117" s="194">
        <v>166421.75</v>
      </c>
      <c r="F117" s="45">
        <f t="shared" si="0"/>
        <v>93.324732953148299</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1183020.1399999999</v>
      </c>
      <c r="E125" s="60">
        <f t="shared" si="22"/>
        <v>1060645.1499999999</v>
      </c>
      <c r="F125" s="45">
        <f t="shared" si="0"/>
        <v>89.655713722675927</v>
      </c>
    </row>
    <row r="126" spans="1:6" ht="12.75" customHeight="1" x14ac:dyDescent="0.25">
      <c r="A126" s="63">
        <v>661</v>
      </c>
      <c r="B126" s="65" t="s">
        <v>255</v>
      </c>
      <c r="C126" s="247" t="s">
        <v>256</v>
      </c>
      <c r="D126" s="60">
        <f t="shared" ref="D126:E126" si="23">SUM(D127:D128)</f>
        <v>1183020.1399999999</v>
      </c>
      <c r="E126" s="60">
        <f t="shared" si="23"/>
        <v>1058625.1499999999</v>
      </c>
      <c r="F126" s="45">
        <f t="shared" si="0"/>
        <v>89.484964305003288</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1183020.1399999999</v>
      </c>
      <c r="E128" s="194">
        <v>1058625.1499999999</v>
      </c>
      <c r="F128" s="45">
        <f t="shared" si="0"/>
        <v>89.484964305003288</v>
      </c>
    </row>
    <row r="129" spans="1:6" ht="22.8" x14ac:dyDescent="0.25">
      <c r="A129" s="63">
        <v>663</v>
      </c>
      <c r="B129" s="182" t="s">
        <v>261</v>
      </c>
      <c r="C129" s="247" t="s">
        <v>262</v>
      </c>
      <c r="D129" s="60">
        <f t="shared" ref="D129:E129" si="24">SUM(D130:D133)</f>
        <v>0</v>
      </c>
      <c r="E129" s="60">
        <f t="shared" si="24"/>
        <v>2020</v>
      </c>
      <c r="F129" s="45" t="str">
        <f t="shared" si="0"/>
        <v>-</v>
      </c>
    </row>
    <row r="130" spans="1:6" ht="12.75" customHeight="1" x14ac:dyDescent="0.25">
      <c r="A130" s="63">
        <v>6631</v>
      </c>
      <c r="B130" s="65" t="s">
        <v>263</v>
      </c>
      <c r="C130" s="247" t="s">
        <v>264</v>
      </c>
      <c r="D130" s="194">
        <v>0</v>
      </c>
      <c r="E130" s="194">
        <v>200</v>
      </c>
      <c r="F130" s="45" t="str">
        <f t="shared" si="0"/>
        <v>-</v>
      </c>
    </row>
    <row r="131" spans="1:6" ht="12.75" customHeight="1" x14ac:dyDescent="0.25">
      <c r="A131" s="63">
        <v>6632</v>
      </c>
      <c r="B131" s="182" t="s">
        <v>265</v>
      </c>
      <c r="C131" s="247" t="s">
        <v>266</v>
      </c>
      <c r="D131" s="194">
        <v>0</v>
      </c>
      <c r="E131" s="194">
        <v>1820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1999341.63</v>
      </c>
      <c r="E134" s="60">
        <f t="shared" si="25"/>
        <v>2123671.04</v>
      </c>
      <c r="F134" s="45">
        <f t="shared" ref="F134:F229" si="26">IF(D134&lt;&gt;0,IF(E134/D134&gt;=100,"&gt;&gt;100",E134/D134*100),"-")</f>
        <v>106.21851754269731</v>
      </c>
    </row>
    <row r="135" spans="1:6" ht="22.8" x14ac:dyDescent="0.25">
      <c r="A135" s="63">
        <v>671</v>
      </c>
      <c r="B135" s="182" t="s">
        <v>273</v>
      </c>
      <c r="C135" s="247" t="s">
        <v>274</v>
      </c>
      <c r="D135" s="60">
        <f t="shared" ref="D135:E135" si="27">SUM(D136:D138)</f>
        <v>67777</v>
      </c>
      <c r="E135" s="60">
        <f t="shared" si="27"/>
        <v>81606</v>
      </c>
      <c r="F135" s="45">
        <f t="shared" si="26"/>
        <v>120.40367676350385</v>
      </c>
    </row>
    <row r="136" spans="1:6" ht="12.75" customHeight="1" x14ac:dyDescent="0.25">
      <c r="A136" s="63">
        <v>6711</v>
      </c>
      <c r="B136" s="65" t="s">
        <v>275</v>
      </c>
      <c r="C136" s="247" t="s">
        <v>276</v>
      </c>
      <c r="D136" s="194">
        <v>44451.54</v>
      </c>
      <c r="E136" s="194">
        <v>27909.75</v>
      </c>
      <c r="F136" s="45">
        <f t="shared" si="26"/>
        <v>62.786913569248668</v>
      </c>
    </row>
    <row r="137" spans="1:6" ht="22.8" x14ac:dyDescent="0.25">
      <c r="A137" s="63">
        <v>6712</v>
      </c>
      <c r="B137" s="182" t="s">
        <v>277</v>
      </c>
      <c r="C137" s="247" t="s">
        <v>278</v>
      </c>
      <c r="D137" s="194">
        <v>23325.46</v>
      </c>
      <c r="E137" s="194">
        <v>53696.25</v>
      </c>
      <c r="F137" s="45">
        <f t="shared" si="26"/>
        <v>230.20446327746592</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1931564.63</v>
      </c>
      <c r="E139" s="194">
        <v>2042065.04</v>
      </c>
      <c r="F139" s="45">
        <f t="shared" si="26"/>
        <v>105.72077207688362</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3310780.4599999995</v>
      </c>
      <c r="E152" s="60">
        <f>E153+E164+E202+E221+E230+E262+E273</f>
        <v>3992343.5</v>
      </c>
      <c r="F152" s="45">
        <f t="shared" si="26"/>
        <v>120.58617441520121</v>
      </c>
    </row>
    <row r="153" spans="1:6" ht="12.75" customHeight="1" x14ac:dyDescent="0.25">
      <c r="A153" s="63">
        <v>31</v>
      </c>
      <c r="B153" s="64" t="s">
        <v>308</v>
      </c>
      <c r="C153" s="247" t="s">
        <v>3</v>
      </c>
      <c r="D153" s="60">
        <f t="shared" ref="D153:E153" si="30">D154+D159+D160</f>
        <v>2495455.3899999997</v>
      </c>
      <c r="E153" s="60">
        <f t="shared" si="30"/>
        <v>2670928.2999999998</v>
      </c>
      <c r="F153" s="45">
        <f t="shared" si="26"/>
        <v>107.03169893171282</v>
      </c>
    </row>
    <row r="154" spans="1:6" ht="12.75" customHeight="1" x14ac:dyDescent="0.25">
      <c r="A154" s="63">
        <v>311</v>
      </c>
      <c r="B154" s="64" t="s">
        <v>309</v>
      </c>
      <c r="C154" s="247" t="s">
        <v>310</v>
      </c>
      <c r="D154" s="60">
        <f t="shared" ref="D154:E154" si="31">SUM(D155:D158)</f>
        <v>2083277.9</v>
      </c>
      <c r="E154" s="60">
        <f t="shared" si="31"/>
        <v>2225055.27</v>
      </c>
      <c r="F154" s="45">
        <f t="shared" si="26"/>
        <v>106.80549484060673</v>
      </c>
    </row>
    <row r="155" spans="1:6" ht="12.75" customHeight="1" x14ac:dyDescent="0.25">
      <c r="A155" s="63">
        <v>3111</v>
      </c>
      <c r="B155" s="64" t="s">
        <v>311</v>
      </c>
      <c r="C155" s="247" t="s">
        <v>312</v>
      </c>
      <c r="D155" s="194">
        <v>2065635.48</v>
      </c>
      <c r="E155" s="194">
        <v>2205394.52</v>
      </c>
      <c r="F155" s="45">
        <f t="shared" si="26"/>
        <v>106.76591012079246</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17584.66</v>
      </c>
      <c r="E157" s="194">
        <v>19660.75</v>
      </c>
      <c r="F157" s="45">
        <f t="shared" si="26"/>
        <v>111.80625613460823</v>
      </c>
    </row>
    <row r="158" spans="1:6" ht="12.75" customHeight="1" x14ac:dyDescent="0.25">
      <c r="A158" s="63">
        <v>3114</v>
      </c>
      <c r="B158" s="65" t="s">
        <v>317</v>
      </c>
      <c r="C158" s="247" t="s">
        <v>318</v>
      </c>
      <c r="D158" s="194">
        <v>57.76</v>
      </c>
      <c r="E158" s="194">
        <v>0</v>
      </c>
      <c r="F158" s="45">
        <f t="shared" si="26"/>
        <v>0</v>
      </c>
    </row>
    <row r="159" spans="1:6" ht="12.75" customHeight="1" x14ac:dyDescent="0.25">
      <c r="A159" s="63">
        <v>312</v>
      </c>
      <c r="B159" s="65" t="s">
        <v>319</v>
      </c>
      <c r="C159" s="247" t="s">
        <v>320</v>
      </c>
      <c r="D159" s="194">
        <v>72624.759999999995</v>
      </c>
      <c r="E159" s="194">
        <v>81114.44</v>
      </c>
      <c r="F159" s="45">
        <f t="shared" si="26"/>
        <v>111.68978733974475</v>
      </c>
    </row>
    <row r="160" spans="1:6" ht="12.75" customHeight="1" x14ac:dyDescent="0.25">
      <c r="A160" s="63">
        <v>313</v>
      </c>
      <c r="B160" s="65" t="s">
        <v>321</v>
      </c>
      <c r="C160" s="247" t="s">
        <v>322</v>
      </c>
      <c r="D160" s="60">
        <f t="shared" ref="D160:E160" si="32">SUM(D161:D163)</f>
        <v>339552.73</v>
      </c>
      <c r="E160" s="60">
        <f t="shared" si="32"/>
        <v>364758.59</v>
      </c>
      <c r="F160" s="45">
        <f t="shared" si="26"/>
        <v>107.42325352530666</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339552.73</v>
      </c>
      <c r="E162" s="194">
        <v>364758.59</v>
      </c>
      <c r="F162" s="45">
        <f t="shared" si="26"/>
        <v>107.42325352530666</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813034.54000000015</v>
      </c>
      <c r="E164" s="60">
        <f>E165+E170+E178+E188+E189+E194</f>
        <v>1318940.6600000001</v>
      </c>
      <c r="F164" s="45">
        <f t="shared" si="26"/>
        <v>162.2244314491239</v>
      </c>
    </row>
    <row r="165" spans="1:6" ht="12.75" customHeight="1" x14ac:dyDescent="0.25">
      <c r="A165" s="63">
        <v>321</v>
      </c>
      <c r="B165" s="64" t="s">
        <v>331</v>
      </c>
      <c r="C165" s="247" t="s">
        <v>332</v>
      </c>
      <c r="D165" s="60">
        <f t="shared" ref="D165:E165" si="33">SUM(D166:D169)</f>
        <v>67140.540000000008</v>
      </c>
      <c r="E165" s="60">
        <f t="shared" si="33"/>
        <v>90503.459999999992</v>
      </c>
      <c r="F165" s="45">
        <f t="shared" si="26"/>
        <v>134.79703916590481</v>
      </c>
    </row>
    <row r="166" spans="1:6" ht="12.75" customHeight="1" x14ac:dyDescent="0.25">
      <c r="A166" s="63">
        <v>3211</v>
      </c>
      <c r="B166" s="64" t="s">
        <v>333</v>
      </c>
      <c r="C166" s="247" t="s">
        <v>334</v>
      </c>
      <c r="D166" s="194">
        <v>4097.7299999999996</v>
      </c>
      <c r="E166" s="194">
        <v>7047.58</v>
      </c>
      <c r="F166" s="45">
        <f t="shared" si="26"/>
        <v>171.9874174237932</v>
      </c>
    </row>
    <row r="167" spans="1:6" ht="12.75" customHeight="1" x14ac:dyDescent="0.25">
      <c r="A167" s="63">
        <v>3212</v>
      </c>
      <c r="B167" s="64" t="s">
        <v>335</v>
      </c>
      <c r="C167" s="247" t="s">
        <v>336</v>
      </c>
      <c r="D167" s="194">
        <v>42030.73</v>
      </c>
      <c r="E167" s="194">
        <v>63736.67</v>
      </c>
      <c r="F167" s="45">
        <f t="shared" si="26"/>
        <v>151.64302404455026</v>
      </c>
    </row>
    <row r="168" spans="1:6" ht="12.75" customHeight="1" x14ac:dyDescent="0.25">
      <c r="A168" s="63">
        <v>3213</v>
      </c>
      <c r="B168" s="64" t="s">
        <v>337</v>
      </c>
      <c r="C168" s="247" t="s">
        <v>338</v>
      </c>
      <c r="D168" s="194">
        <v>16212.08</v>
      </c>
      <c r="E168" s="194">
        <v>14919.21</v>
      </c>
      <c r="F168" s="45">
        <f t="shared" si="26"/>
        <v>92.025267578250293</v>
      </c>
    </row>
    <row r="169" spans="1:6" ht="12.75" customHeight="1" x14ac:dyDescent="0.25">
      <c r="A169" s="63">
        <v>3214</v>
      </c>
      <c r="B169" s="64" t="s">
        <v>339</v>
      </c>
      <c r="C169" s="247" t="s">
        <v>340</v>
      </c>
      <c r="D169" s="194">
        <v>4800</v>
      </c>
      <c r="E169" s="194">
        <v>4800</v>
      </c>
      <c r="F169" s="45">
        <f t="shared" si="26"/>
        <v>100</v>
      </c>
    </row>
    <row r="170" spans="1:6" ht="12.75" customHeight="1" x14ac:dyDescent="0.25">
      <c r="A170" s="63">
        <v>322</v>
      </c>
      <c r="B170" s="64" t="s">
        <v>341</v>
      </c>
      <c r="C170" s="247" t="s">
        <v>342</v>
      </c>
      <c r="D170" s="60">
        <f t="shared" ref="D170:E170" si="34">SUM(D171:D177)</f>
        <v>419141.03</v>
      </c>
      <c r="E170" s="60">
        <f t="shared" si="34"/>
        <v>86483.249999999985</v>
      </c>
      <c r="F170" s="45">
        <f t="shared" si="26"/>
        <v>20.633448841789594</v>
      </c>
    </row>
    <row r="171" spans="1:6" ht="12.75" customHeight="1" x14ac:dyDescent="0.25">
      <c r="A171" s="63">
        <v>3221</v>
      </c>
      <c r="B171" s="64" t="s">
        <v>343</v>
      </c>
      <c r="C171" s="247" t="s">
        <v>344</v>
      </c>
      <c r="D171" s="194">
        <v>20225.18</v>
      </c>
      <c r="E171" s="194">
        <v>21177.51</v>
      </c>
      <c r="F171" s="45">
        <f t="shared" si="26"/>
        <v>104.70863547320715</v>
      </c>
    </row>
    <row r="172" spans="1:6" ht="12.75" customHeight="1" x14ac:dyDescent="0.25">
      <c r="A172" s="63">
        <v>3222</v>
      </c>
      <c r="B172" s="64" t="s">
        <v>345</v>
      </c>
      <c r="C172" s="247" t="s">
        <v>346</v>
      </c>
      <c r="D172" s="194">
        <v>339405.65</v>
      </c>
      <c r="E172" s="194">
        <v>0</v>
      </c>
      <c r="F172" s="45">
        <f t="shared" si="26"/>
        <v>0</v>
      </c>
    </row>
    <row r="173" spans="1:6" ht="12.75" customHeight="1" x14ac:dyDescent="0.25">
      <c r="A173" s="63">
        <v>3223</v>
      </c>
      <c r="B173" s="65" t="s">
        <v>347</v>
      </c>
      <c r="C173" s="247" t="s">
        <v>348</v>
      </c>
      <c r="D173" s="194">
        <v>49338.07</v>
      </c>
      <c r="E173" s="194">
        <v>49300.86</v>
      </c>
      <c r="F173" s="45">
        <f t="shared" si="26"/>
        <v>99.924581565513208</v>
      </c>
    </row>
    <row r="174" spans="1:6" ht="12.75" customHeight="1" x14ac:dyDescent="0.25">
      <c r="A174" s="63">
        <v>3224</v>
      </c>
      <c r="B174" s="65" t="s">
        <v>349</v>
      </c>
      <c r="C174" s="247" t="s">
        <v>350</v>
      </c>
      <c r="D174" s="194">
        <v>6430.02</v>
      </c>
      <c r="E174" s="194">
        <v>4664.04</v>
      </c>
      <c r="F174" s="45">
        <f t="shared" si="26"/>
        <v>72.535388692414642</v>
      </c>
    </row>
    <row r="175" spans="1:6" ht="12.75" customHeight="1" x14ac:dyDescent="0.25">
      <c r="A175" s="63">
        <v>3225</v>
      </c>
      <c r="B175" s="65" t="s">
        <v>351</v>
      </c>
      <c r="C175" s="247" t="s">
        <v>352</v>
      </c>
      <c r="D175" s="194">
        <v>3350.86</v>
      </c>
      <c r="E175" s="194">
        <v>7267.89</v>
      </c>
      <c r="F175" s="45">
        <f t="shared" si="26"/>
        <v>216.89625946771875</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391.25</v>
      </c>
      <c r="E177" s="194">
        <v>4072.95</v>
      </c>
      <c r="F177" s="45">
        <f t="shared" si="26"/>
        <v>1041.0095846645368</v>
      </c>
    </row>
    <row r="178" spans="1:6" ht="12.75" customHeight="1" x14ac:dyDescent="0.25">
      <c r="A178" s="63">
        <v>323</v>
      </c>
      <c r="B178" s="65" t="s">
        <v>357</v>
      </c>
      <c r="C178" s="247" t="s">
        <v>358</v>
      </c>
      <c r="D178" s="60">
        <f t="shared" ref="D178:E178" si="35">SUM(D179:D187)</f>
        <v>298756.41000000003</v>
      </c>
      <c r="E178" s="60">
        <f t="shared" si="35"/>
        <v>294831.76</v>
      </c>
      <c r="F178" s="45">
        <f t="shared" si="26"/>
        <v>98.686337809454855</v>
      </c>
    </row>
    <row r="179" spans="1:6" ht="12.75" customHeight="1" x14ac:dyDescent="0.25">
      <c r="A179" s="63">
        <v>3231</v>
      </c>
      <c r="B179" s="65" t="s">
        <v>359</v>
      </c>
      <c r="C179" s="247" t="s">
        <v>360</v>
      </c>
      <c r="D179" s="194">
        <v>15568.08</v>
      </c>
      <c r="E179" s="194">
        <v>16332.51</v>
      </c>
      <c r="F179" s="45">
        <f t="shared" si="26"/>
        <v>104.91023941295265</v>
      </c>
    </row>
    <row r="180" spans="1:6" ht="12.75" customHeight="1" x14ac:dyDescent="0.25">
      <c r="A180" s="63">
        <v>3232</v>
      </c>
      <c r="B180" s="65" t="s">
        <v>361</v>
      </c>
      <c r="C180" s="247" t="s">
        <v>362</v>
      </c>
      <c r="D180" s="194">
        <v>67097.48</v>
      </c>
      <c r="E180" s="194">
        <v>79033.73</v>
      </c>
      <c r="F180" s="45">
        <f t="shared" si="26"/>
        <v>117.78941623441</v>
      </c>
    </row>
    <row r="181" spans="1:6" ht="12.75" customHeight="1" x14ac:dyDescent="0.25">
      <c r="A181" s="63">
        <v>3233</v>
      </c>
      <c r="B181" s="65" t="s">
        <v>363</v>
      </c>
      <c r="C181" s="247" t="s">
        <v>364</v>
      </c>
      <c r="D181" s="194">
        <v>4463.03</v>
      </c>
      <c r="E181" s="194">
        <v>4357.38</v>
      </c>
      <c r="F181" s="45">
        <f t="shared" si="26"/>
        <v>97.632774146711995</v>
      </c>
    </row>
    <row r="182" spans="1:6" ht="12.75" customHeight="1" x14ac:dyDescent="0.25">
      <c r="A182" s="63">
        <v>3234</v>
      </c>
      <c r="B182" s="65" t="s">
        <v>365</v>
      </c>
      <c r="C182" s="247" t="s">
        <v>366</v>
      </c>
      <c r="D182" s="194">
        <v>42231.85</v>
      </c>
      <c r="E182" s="194">
        <v>43291.83</v>
      </c>
      <c r="F182" s="45">
        <f t="shared" si="26"/>
        <v>102.5099066226083</v>
      </c>
    </row>
    <row r="183" spans="1:6" ht="12.75" customHeight="1" x14ac:dyDescent="0.25">
      <c r="A183" s="63">
        <v>3235</v>
      </c>
      <c r="B183" s="64" t="s">
        <v>367</v>
      </c>
      <c r="C183" s="247" t="s">
        <v>368</v>
      </c>
      <c r="D183" s="194">
        <v>9014.98</v>
      </c>
      <c r="E183" s="194">
        <v>4252.12</v>
      </c>
      <c r="F183" s="45">
        <f t="shared" si="26"/>
        <v>47.167270476473604</v>
      </c>
    </row>
    <row r="184" spans="1:6" ht="12.75" customHeight="1" x14ac:dyDescent="0.25">
      <c r="A184" s="63">
        <v>3236</v>
      </c>
      <c r="B184" s="64" t="s">
        <v>369</v>
      </c>
      <c r="C184" s="247" t="s">
        <v>370</v>
      </c>
      <c r="D184" s="194">
        <v>72824.41</v>
      </c>
      <c r="E184" s="194">
        <v>67659.77</v>
      </c>
      <c r="F184" s="45">
        <f t="shared" si="26"/>
        <v>92.908092217980212</v>
      </c>
    </row>
    <row r="185" spans="1:6" ht="12.75" customHeight="1" x14ac:dyDescent="0.25">
      <c r="A185" s="63">
        <v>3237</v>
      </c>
      <c r="B185" s="64" t="s">
        <v>371</v>
      </c>
      <c r="C185" s="247" t="s">
        <v>372</v>
      </c>
      <c r="D185" s="194">
        <v>28989.4</v>
      </c>
      <c r="E185" s="194">
        <v>26986.95</v>
      </c>
      <c r="F185" s="45">
        <f t="shared" si="26"/>
        <v>93.09247518058325</v>
      </c>
    </row>
    <row r="186" spans="1:6" ht="12.75" customHeight="1" x14ac:dyDescent="0.25">
      <c r="A186" s="63">
        <v>3238</v>
      </c>
      <c r="B186" s="64" t="s">
        <v>373</v>
      </c>
      <c r="C186" s="247" t="s">
        <v>374</v>
      </c>
      <c r="D186" s="194">
        <v>28419.11</v>
      </c>
      <c r="E186" s="194">
        <v>34843.050000000003</v>
      </c>
      <c r="F186" s="45">
        <f t="shared" si="26"/>
        <v>122.60429689740459</v>
      </c>
    </row>
    <row r="187" spans="1:6" ht="12.75" customHeight="1" x14ac:dyDescent="0.25">
      <c r="A187" s="63">
        <v>3239</v>
      </c>
      <c r="B187" s="64" t="s">
        <v>375</v>
      </c>
      <c r="C187" s="247" t="s">
        <v>376</v>
      </c>
      <c r="D187" s="194">
        <v>30148.07</v>
      </c>
      <c r="E187" s="194">
        <v>18074.419999999998</v>
      </c>
      <c r="F187" s="45">
        <f t="shared" si="26"/>
        <v>59.952162775262231</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812199.17</v>
      </c>
      <c r="F189" s="45" t="str">
        <f>IF(D189&lt;&gt;0,IF(E189/D189&gt;=100,"&gt;&gt;100",E189/D189*100),"-")</f>
        <v>-</v>
      </c>
    </row>
    <row r="190" spans="1:6" ht="12.75" customHeight="1" x14ac:dyDescent="0.25">
      <c r="A190" s="70" t="s">
        <v>381</v>
      </c>
      <c r="B190" s="65" t="s">
        <v>382</v>
      </c>
      <c r="C190" s="277" t="s">
        <v>381</v>
      </c>
      <c r="D190" s="192"/>
      <c r="E190" s="192">
        <v>695198.06</v>
      </c>
      <c r="F190" s="71" t="str">
        <f>IF(D190&lt;&gt;0,IF(E190/D190&gt;=100,"&gt;&gt;100",E190/D190*100),"-")</f>
        <v>-</v>
      </c>
    </row>
    <row r="191" spans="1:6" ht="12.75" customHeight="1" x14ac:dyDescent="0.25">
      <c r="A191" s="70" t="s">
        <v>383</v>
      </c>
      <c r="B191" s="65" t="s">
        <v>384</v>
      </c>
      <c r="C191" s="277" t="s">
        <v>383</v>
      </c>
      <c r="D191" s="192"/>
      <c r="E191" s="192">
        <v>117001.11</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27996.560000000005</v>
      </c>
      <c r="E194" s="60">
        <f t="shared" si="36"/>
        <v>34923.019999999997</v>
      </c>
      <c r="F194" s="45">
        <f t="shared" si="26"/>
        <v>124.74039667730604</v>
      </c>
    </row>
    <row r="195" spans="1:6" ht="12.75" customHeight="1" x14ac:dyDescent="0.25">
      <c r="A195" s="63">
        <v>3291</v>
      </c>
      <c r="B195" s="183" t="s">
        <v>391</v>
      </c>
      <c r="C195" s="247" t="s">
        <v>392</v>
      </c>
      <c r="D195" s="194">
        <v>10426.5</v>
      </c>
      <c r="E195" s="194">
        <v>12193.96</v>
      </c>
      <c r="F195" s="45">
        <f t="shared" si="26"/>
        <v>116.95161367668921</v>
      </c>
    </row>
    <row r="196" spans="1:6" ht="12.75" customHeight="1" x14ac:dyDescent="0.25">
      <c r="A196" s="63">
        <v>3292</v>
      </c>
      <c r="B196" s="64" t="s">
        <v>393</v>
      </c>
      <c r="C196" s="247" t="s">
        <v>394</v>
      </c>
      <c r="D196" s="194">
        <v>9391.69</v>
      </c>
      <c r="E196" s="194">
        <v>10101.42</v>
      </c>
      <c r="F196" s="45">
        <f t="shared" si="26"/>
        <v>107.55699985838545</v>
      </c>
    </row>
    <row r="197" spans="1:6" ht="12.75" customHeight="1" x14ac:dyDescent="0.25">
      <c r="A197" s="63">
        <v>3293</v>
      </c>
      <c r="B197" s="64" t="s">
        <v>395</v>
      </c>
      <c r="C197" s="247" t="s">
        <v>396</v>
      </c>
      <c r="D197" s="194">
        <v>1505.13</v>
      </c>
      <c r="E197" s="194">
        <v>1853.45</v>
      </c>
      <c r="F197" s="45">
        <f t="shared" si="26"/>
        <v>123.14218705360997</v>
      </c>
    </row>
    <row r="198" spans="1:6" ht="12.75" customHeight="1" x14ac:dyDescent="0.25">
      <c r="A198" s="63">
        <v>3294</v>
      </c>
      <c r="B198" s="64" t="s">
        <v>397</v>
      </c>
      <c r="C198" s="247" t="s">
        <v>398</v>
      </c>
      <c r="D198" s="194">
        <v>1827.75</v>
      </c>
      <c r="E198" s="194">
        <v>1858.5</v>
      </c>
      <c r="F198" s="45">
        <f t="shared" si="26"/>
        <v>101.68239638900288</v>
      </c>
    </row>
    <row r="199" spans="1:6" ht="12.75" customHeight="1" x14ac:dyDescent="0.25">
      <c r="A199" s="63">
        <v>3295</v>
      </c>
      <c r="B199" s="64" t="s">
        <v>399</v>
      </c>
      <c r="C199" s="247" t="s">
        <v>400</v>
      </c>
      <c r="D199" s="194">
        <v>4441.0200000000004</v>
      </c>
      <c r="E199" s="194">
        <v>7290.7</v>
      </c>
      <c r="F199" s="45">
        <f t="shared" si="26"/>
        <v>164.16724085908189</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404.47</v>
      </c>
      <c r="E201" s="194">
        <v>1624.99</v>
      </c>
      <c r="F201" s="45">
        <f t="shared" si="26"/>
        <v>401.7578559596509</v>
      </c>
    </row>
    <row r="202" spans="1:6" ht="12.75" customHeight="1" x14ac:dyDescent="0.25">
      <c r="A202" s="63">
        <v>34</v>
      </c>
      <c r="B202" s="183" t="s">
        <v>405</v>
      </c>
      <c r="C202" s="247" t="s">
        <v>406</v>
      </c>
      <c r="D202" s="60">
        <f t="shared" ref="D202:E202" si="37">D203+D208+D216</f>
        <v>2290.5299999999997</v>
      </c>
      <c r="E202" s="60">
        <f t="shared" si="37"/>
        <v>2474.5400000000004</v>
      </c>
      <c r="F202" s="45">
        <f t="shared" si="26"/>
        <v>108.03351189462704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2290.5299999999997</v>
      </c>
      <c r="E216" s="60">
        <f t="shared" si="40"/>
        <v>2474.5400000000004</v>
      </c>
      <c r="F216" s="45">
        <f t="shared" si="26"/>
        <v>108.03351189462704</v>
      </c>
    </row>
    <row r="217" spans="1:6" ht="12.75" customHeight="1" x14ac:dyDescent="0.25">
      <c r="A217" s="63">
        <v>3431</v>
      </c>
      <c r="B217" s="182" t="s">
        <v>435</v>
      </c>
      <c r="C217" s="247" t="s">
        <v>436</v>
      </c>
      <c r="D217" s="194">
        <v>2260.87</v>
      </c>
      <c r="E217" s="194">
        <v>2446.4</v>
      </c>
      <c r="F217" s="45">
        <f t="shared" si="26"/>
        <v>108.20613303728213</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29.66</v>
      </c>
      <c r="E219" s="194">
        <v>28.13</v>
      </c>
      <c r="F219" s="45">
        <f t="shared" si="26"/>
        <v>94.841537424140256</v>
      </c>
    </row>
    <row r="220" spans="1:6" ht="12.75" customHeight="1" x14ac:dyDescent="0.25">
      <c r="A220" s="63">
        <v>3434</v>
      </c>
      <c r="B220" s="65" t="s">
        <v>441</v>
      </c>
      <c r="C220" s="247" t="s">
        <v>442</v>
      </c>
      <c r="D220" s="194">
        <v>0</v>
      </c>
      <c r="E220" s="194">
        <v>0.01</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3310780.4599999995</v>
      </c>
      <c r="E299" s="60">
        <f>E152-E297+E298</f>
        <v>3992343.5</v>
      </c>
      <c r="F299" s="45">
        <f t="shared" si="68"/>
        <v>120.58617441520121</v>
      </c>
    </row>
    <row r="300" spans="1:6" ht="12.75" customHeight="1" x14ac:dyDescent="0.25">
      <c r="A300" s="63" t="s">
        <v>581</v>
      </c>
      <c r="B300" s="64" t="s">
        <v>592</v>
      </c>
      <c r="C300" s="247" t="s">
        <v>593</v>
      </c>
      <c r="D300" s="60">
        <f>IF(D6&gt;=D299,D6-D299,0)</f>
        <v>282035.30000000028</v>
      </c>
      <c r="E300" s="60">
        <f>IF(E6&gt;=E299,E6-E299,0)</f>
        <v>341982.54999999981</v>
      </c>
      <c r="F300" s="45">
        <f t="shared" si="68"/>
        <v>121.25522939858928</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3058008.79</v>
      </c>
      <c r="E302" s="194">
        <v>3302561.89</v>
      </c>
      <c r="F302" s="45">
        <f t="shared" si="68"/>
        <v>107.99713528619385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342696.8</v>
      </c>
      <c r="E304" s="194">
        <v>364759.62</v>
      </c>
      <c r="F304" s="45">
        <f t="shared" si="68"/>
        <v>106.43800000466885</v>
      </c>
    </row>
    <row r="305" spans="1:6" ht="12" x14ac:dyDescent="0.25">
      <c r="A305" s="63">
        <v>9661</v>
      </c>
      <c r="B305" s="220" t="s">
        <v>602</v>
      </c>
      <c r="C305" s="247" t="s">
        <v>603</v>
      </c>
      <c r="D305" s="194">
        <v>119505.21</v>
      </c>
      <c r="E305" s="194">
        <v>120798.38</v>
      </c>
      <c r="F305" s="45">
        <f t="shared" si="68"/>
        <v>101.0821034497157</v>
      </c>
    </row>
    <row r="306" spans="1:6" ht="12.75" customHeight="1" x14ac:dyDescent="0.25">
      <c r="A306" s="249" t="s">
        <v>604</v>
      </c>
      <c r="B306" s="184" t="s">
        <v>605</v>
      </c>
      <c r="C306" s="250" t="s">
        <v>604</v>
      </c>
      <c r="D306" s="196">
        <v>206282.39</v>
      </c>
      <c r="E306" s="196">
        <v>206000.15</v>
      </c>
      <c r="F306" s="61">
        <f t="shared" si="68"/>
        <v>99.863177850518397</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4101.6000000000004</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4101.6000000000004</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4101.6000000000004</v>
      </c>
      <c r="F336" s="45" t="str">
        <f t="shared" si="72"/>
        <v>-</v>
      </c>
    </row>
    <row r="337" spans="1:6" ht="12.75" customHeight="1" x14ac:dyDescent="0.25">
      <c r="A337" s="63">
        <v>7231</v>
      </c>
      <c r="B337" s="64" t="s">
        <v>665</v>
      </c>
      <c r="C337" s="247" t="s">
        <v>666</v>
      </c>
      <c r="D337" s="194">
        <v>0</v>
      </c>
      <c r="E337" s="194">
        <v>4101.6000000000004</v>
      </c>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37472.979999999996</v>
      </c>
      <c r="E360" s="60">
        <f t="shared" si="86"/>
        <v>102202.45999999999</v>
      </c>
      <c r="F360" s="45">
        <f t="shared" si="72"/>
        <v>272.73640900723672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37472.979999999996</v>
      </c>
      <c r="E373" s="60">
        <f t="shared" si="90"/>
        <v>102202.45999999999</v>
      </c>
      <c r="F373" s="45">
        <f t="shared" si="72"/>
        <v>272.73640900723672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14572.98</v>
      </c>
      <c r="E379" s="60">
        <f t="shared" si="92"/>
        <v>102202.45999999999</v>
      </c>
      <c r="F379" s="45">
        <f t="shared" si="72"/>
        <v>701.31476197730319</v>
      </c>
    </row>
    <row r="380" spans="1:6" ht="12.75" customHeight="1" x14ac:dyDescent="0.25">
      <c r="A380" s="63">
        <v>4221</v>
      </c>
      <c r="B380" s="64" t="s">
        <v>647</v>
      </c>
      <c r="C380" s="247" t="s">
        <v>739</v>
      </c>
      <c r="D380" s="194">
        <v>5865.14</v>
      </c>
      <c r="E380" s="194">
        <v>7536.31</v>
      </c>
      <c r="F380" s="45">
        <f t="shared" si="72"/>
        <v>128.49326699788924</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5018.53</v>
      </c>
      <c r="E382" s="194"/>
      <c r="F382" s="45">
        <f t="shared" si="72"/>
        <v>0</v>
      </c>
    </row>
    <row r="383" spans="1:6" ht="12.75" customHeight="1" x14ac:dyDescent="0.25">
      <c r="A383" s="63">
        <v>4224</v>
      </c>
      <c r="B383" s="64" t="s">
        <v>653</v>
      </c>
      <c r="C383" s="247" t="s">
        <v>743</v>
      </c>
      <c r="D383" s="194">
        <v>3689.31</v>
      </c>
      <c r="E383" s="194">
        <v>92784.65</v>
      </c>
      <c r="F383" s="45">
        <f t="shared" si="72"/>
        <v>2514.9594368594671</v>
      </c>
    </row>
    <row r="384" spans="1:6" ht="12.75" customHeight="1" x14ac:dyDescent="0.25">
      <c r="A384" s="70">
        <v>4225</v>
      </c>
      <c r="B384" s="65" t="s">
        <v>655</v>
      </c>
      <c r="C384" s="278" t="s">
        <v>744</v>
      </c>
      <c r="D384" s="192">
        <v>0</v>
      </c>
      <c r="E384" s="192">
        <v>1881.5</v>
      </c>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22900</v>
      </c>
      <c r="E388" s="60">
        <f t="shared" si="93"/>
        <v>0</v>
      </c>
      <c r="F388" s="45">
        <f t="shared" si="72"/>
        <v>0</v>
      </c>
    </row>
    <row r="389" spans="1:6" ht="12.75" customHeight="1" x14ac:dyDescent="0.25">
      <c r="A389" s="63">
        <v>4231</v>
      </c>
      <c r="B389" s="64" t="s">
        <v>665</v>
      </c>
      <c r="C389" s="247" t="s">
        <v>750</v>
      </c>
      <c r="D389" s="194">
        <v>22900</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37472.979999999996</v>
      </c>
      <c r="E418" s="60">
        <f t="shared" si="102"/>
        <v>98100.859999999986</v>
      </c>
      <c r="F418" s="45">
        <f t="shared" si="72"/>
        <v>261.7909224193005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3592815.76</v>
      </c>
      <c r="E422" s="60">
        <f>E6+E308</f>
        <v>4338427.6499999994</v>
      </c>
      <c r="F422" s="45">
        <f t="shared" si="72"/>
        <v>120.75285624999597</v>
      </c>
    </row>
    <row r="423" spans="1:6" ht="12.75" customHeight="1" x14ac:dyDescent="0.25">
      <c r="A423" s="63" t="s">
        <v>581</v>
      </c>
      <c r="B423" s="64" t="s">
        <v>804</v>
      </c>
      <c r="C423" s="247" t="s">
        <v>805</v>
      </c>
      <c r="D423" s="60">
        <f t="shared" ref="D423:E423" si="103">D299+D360</f>
        <v>3348253.4399999995</v>
      </c>
      <c r="E423" s="60">
        <f t="shared" si="103"/>
        <v>4094545.96</v>
      </c>
      <c r="F423" s="45">
        <f t="shared" si="72"/>
        <v>122.28900928120903</v>
      </c>
    </row>
    <row r="424" spans="1:6" ht="12.75" customHeight="1" x14ac:dyDescent="0.25">
      <c r="A424" s="63" t="s">
        <v>581</v>
      </c>
      <c r="B424" s="64" t="s">
        <v>806</v>
      </c>
      <c r="C424" s="247" t="s">
        <v>807</v>
      </c>
      <c r="D424" s="60">
        <f t="shared" ref="D424:E424" si="104">IF(D422&gt;=D423,D422-D423,0)</f>
        <v>244562.3200000003</v>
      </c>
      <c r="E424" s="60">
        <f t="shared" si="104"/>
        <v>243881.68999999948</v>
      </c>
      <c r="F424" s="45">
        <f t="shared" si="72"/>
        <v>99.721694658440924</v>
      </c>
    </row>
    <row r="425" spans="1:6" ht="12.75" customHeight="1" x14ac:dyDescent="0.25">
      <c r="A425" s="63" t="s">
        <v>581</v>
      </c>
      <c r="B425" s="64" t="s">
        <v>808</v>
      </c>
      <c r="C425" s="247" t="s">
        <v>809</v>
      </c>
      <c r="D425" s="60">
        <f t="shared" ref="D425:E425" si="105">IF(D423&gt;=D422,D423-D422,0)</f>
        <v>0</v>
      </c>
      <c r="E425" s="60">
        <f t="shared" si="105"/>
        <v>0</v>
      </c>
      <c r="F425" s="45" t="str">
        <f t="shared" si="72"/>
        <v>-</v>
      </c>
    </row>
    <row r="426" spans="1:6" ht="12.75" customHeight="1" x14ac:dyDescent="0.25">
      <c r="A426" s="251" t="s">
        <v>810</v>
      </c>
      <c r="B426" s="183" t="s">
        <v>811</v>
      </c>
      <c r="C426" s="252" t="s">
        <v>812</v>
      </c>
      <c r="D426" s="60">
        <f t="shared" ref="D426:E426" si="106">IF(D302-D303+D419-D420&gt;=0,D302-D303+D419-D420,0)</f>
        <v>3058008.79</v>
      </c>
      <c r="E426" s="60">
        <f t="shared" si="106"/>
        <v>3302561.89</v>
      </c>
      <c r="F426" s="45">
        <f t="shared" si="72"/>
        <v>107.99713528619385</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342696.8</v>
      </c>
      <c r="E428" s="81">
        <f t="shared" si="108"/>
        <v>364759.62</v>
      </c>
      <c r="F428" s="61">
        <f t="shared" si="72"/>
        <v>106.43800000466885</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3592815.76</v>
      </c>
      <c r="E643" s="60">
        <f>E422+E430</f>
        <v>4338427.6499999994</v>
      </c>
      <c r="F643" s="45">
        <f t="shared" si="109"/>
        <v>120.75285624999597</v>
      </c>
    </row>
    <row r="644" spans="1:6" ht="12.75" customHeight="1" x14ac:dyDescent="0.25">
      <c r="A644" s="63" t="s">
        <v>581</v>
      </c>
      <c r="B644" s="64" t="s">
        <v>1237</v>
      </c>
      <c r="C644" s="247" t="s">
        <v>1238</v>
      </c>
      <c r="D644" s="60">
        <f>D423+D535</f>
        <v>3348253.4399999995</v>
      </c>
      <c r="E644" s="60">
        <f>E423+E535</f>
        <v>4094545.96</v>
      </c>
      <c r="F644" s="45">
        <f t="shared" si="109"/>
        <v>122.28900928120903</v>
      </c>
    </row>
    <row r="645" spans="1:6" ht="12.75" customHeight="1" x14ac:dyDescent="0.25">
      <c r="A645" s="63" t="s">
        <v>581</v>
      </c>
      <c r="B645" s="64" t="s">
        <v>1239</v>
      </c>
      <c r="C645" s="247" t="s">
        <v>1240</v>
      </c>
      <c r="D645" s="60">
        <f t="shared" ref="D645:E645" si="163">IF(D643&gt;=D644,D643-D644,0)</f>
        <v>244562.3200000003</v>
      </c>
      <c r="E645" s="60">
        <f t="shared" si="163"/>
        <v>243881.68999999948</v>
      </c>
      <c r="F645" s="45">
        <f t="shared" si="109"/>
        <v>99.721694658440924</v>
      </c>
    </row>
    <row r="646" spans="1:6" ht="12.75" customHeight="1" x14ac:dyDescent="0.25">
      <c r="A646" s="63" t="s">
        <v>581</v>
      </c>
      <c r="B646" s="64" t="s">
        <v>1241</v>
      </c>
      <c r="C646" s="247" t="s">
        <v>1242</v>
      </c>
      <c r="D646" s="60">
        <f t="shared" ref="D646:E646" si="164">IF(D644&gt;=D643,D644-D643,0)</f>
        <v>0</v>
      </c>
      <c r="E646" s="60">
        <f t="shared" si="164"/>
        <v>0</v>
      </c>
      <c r="F646" s="45" t="str">
        <f t="shared" si="109"/>
        <v>-</v>
      </c>
    </row>
    <row r="647" spans="1:6" ht="22.8" x14ac:dyDescent="0.25">
      <c r="A647" s="251" t="s">
        <v>1243</v>
      </c>
      <c r="B647" s="64" t="s">
        <v>1244</v>
      </c>
      <c r="C647" s="252" t="s">
        <v>1243</v>
      </c>
      <c r="D647" s="60">
        <f>IF(D426-D427+D641-D642&gt;=0,D426-D427+D641-D642,0)</f>
        <v>3058008.79</v>
      </c>
      <c r="E647" s="60">
        <f>IF(E426-E427+E641-E642&gt;=0,E426-E427+E641-E642,0)</f>
        <v>3302561.89</v>
      </c>
      <c r="F647" s="45">
        <f t="shared" si="109"/>
        <v>107.99713528619385</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3302571.1100000003</v>
      </c>
      <c r="E649" s="60">
        <f t="shared" si="165"/>
        <v>3546443.5799999996</v>
      </c>
      <c r="F649" s="45">
        <f t="shared" si="109"/>
        <v>107.38432154455562</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3186</v>
      </c>
      <c r="E651" s="196">
        <v>783.79</v>
      </c>
      <c r="F651" s="61">
        <f t="shared" si="109"/>
        <v>24.601067168863779</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3185507.66</v>
      </c>
      <c r="E653" s="194">
        <v>3449349.99</v>
      </c>
      <c r="F653" s="45">
        <f t="shared" ref="F653:F740" si="167">IF(D653&lt;&gt;0,IF(E653/D653&gt;=100,"&gt;&gt;100",E653/D653*100),"-")</f>
        <v>108.28258344228875</v>
      </c>
    </row>
    <row r="654" spans="1:6" ht="12.75" customHeight="1" x14ac:dyDescent="0.25">
      <c r="A654" s="63" t="s">
        <v>1256</v>
      </c>
      <c r="B654" s="64" t="s">
        <v>1257</v>
      </c>
      <c r="C654" s="247" t="s">
        <v>1256</v>
      </c>
      <c r="D654" s="194">
        <v>3938405.92</v>
      </c>
      <c r="E654" s="194">
        <v>3851561.12</v>
      </c>
      <c r="F654" s="45">
        <f t="shared" si="167"/>
        <v>97.794925110208041</v>
      </c>
    </row>
    <row r="655" spans="1:6" ht="12.75" customHeight="1" x14ac:dyDescent="0.25">
      <c r="A655" s="63" t="s">
        <v>1258</v>
      </c>
      <c r="B655" s="64" t="s">
        <v>1259</v>
      </c>
      <c r="C655" s="247" t="s">
        <v>1258</v>
      </c>
      <c r="D655" s="194">
        <v>3674563.59</v>
      </c>
      <c r="E655" s="194">
        <v>3882921.6</v>
      </c>
      <c r="F655" s="45">
        <f t="shared" si="167"/>
        <v>105.67027906571079</v>
      </c>
    </row>
    <row r="656" spans="1:6" ht="22.8" x14ac:dyDescent="0.25">
      <c r="A656" s="63">
        <v>11</v>
      </c>
      <c r="B656" s="64" t="s">
        <v>1260</v>
      </c>
      <c r="C656" s="247" t="s">
        <v>1261</v>
      </c>
      <c r="D656" s="60">
        <f t="shared" ref="D656:E656" si="168">+D653+D654-D655</f>
        <v>3449349.99</v>
      </c>
      <c r="E656" s="60">
        <f t="shared" si="168"/>
        <v>3417989.5100000002</v>
      </c>
      <c r="F656" s="45">
        <f t="shared" si="167"/>
        <v>99.090829284041433</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74</v>
      </c>
      <c r="E658" s="253">
        <v>73</v>
      </c>
      <c r="F658" s="45">
        <f t="shared" si="167"/>
        <v>98.648648648648646</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68</v>
      </c>
      <c r="E660" s="253">
        <v>68</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154.69</v>
      </c>
      <c r="E677" s="192">
        <v>4693.75</v>
      </c>
      <c r="F677" s="71">
        <f t="shared" si="167"/>
        <v>3034.2943952420969</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68181</v>
      </c>
      <c r="E683" s="192">
        <v>882165.8</v>
      </c>
      <c r="F683" s="71">
        <f t="shared" si="167"/>
        <v>1293.8586996377292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143739.15</v>
      </c>
      <c r="E702" s="192">
        <v>95709.98</v>
      </c>
      <c r="F702" s="71">
        <f t="shared" si="167"/>
        <v>66.585881438703382</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19015.919999999998</v>
      </c>
      <c r="E705" s="192">
        <v>0</v>
      </c>
      <c r="F705" s="71">
        <f t="shared" si="167"/>
        <v>0</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176949.34</v>
      </c>
      <c r="E724" s="192">
        <v>164543.74</v>
      </c>
      <c r="F724" s="71">
        <f t="shared" si="167"/>
        <v>92.989179840964653</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772.85</v>
      </c>
      <c r="E726" s="192">
        <v>1212.6199999999999</v>
      </c>
      <c r="F726" s="71">
        <f t="shared" si="167"/>
        <v>156.90237432878305</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2172.44</v>
      </c>
      <c r="E732" s="192">
        <v>12389.22</v>
      </c>
      <c r="F732" s="71">
        <f t="shared" si="167"/>
        <v>570.29054887591826</v>
      </c>
    </row>
    <row r="733" spans="1:6" ht="12.75" customHeight="1" x14ac:dyDescent="0.25">
      <c r="A733" s="70">
        <v>31215</v>
      </c>
      <c r="B733" s="65" t="s">
        <v>1395</v>
      </c>
      <c r="C733" s="278" t="s">
        <v>1396</v>
      </c>
      <c r="D733" s="192">
        <v>4844.51</v>
      </c>
      <c r="E733" s="192">
        <v>2207.1999999999998</v>
      </c>
      <c r="F733" s="71">
        <f t="shared" si="167"/>
        <v>45.560851355451838</v>
      </c>
    </row>
    <row r="734" spans="1:6" ht="12.75" customHeight="1" x14ac:dyDescent="0.25">
      <c r="A734" s="70">
        <v>32121</v>
      </c>
      <c r="B734" s="65" t="s">
        <v>1397</v>
      </c>
      <c r="C734" s="278" t="s">
        <v>1398</v>
      </c>
      <c r="D734" s="192">
        <v>34298.81</v>
      </c>
      <c r="E734" s="192">
        <v>55630.89</v>
      </c>
      <c r="F734" s="71">
        <f t="shared" si="167"/>
        <v>162.19481084037611</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255.74</v>
      </c>
      <c r="E736" s="194">
        <v>5863.82</v>
      </c>
      <c r="F736" s="45">
        <f t="shared" si="167"/>
        <v>2292.8833972002813</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19337.400000000001</v>
      </c>
      <c r="E738" s="194">
        <v>26986.95</v>
      </c>
      <c r="F738" s="45">
        <f t="shared" si="167"/>
        <v>139.55831704365633</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10426.5</v>
      </c>
      <c r="E741" s="192">
        <v>12193.96</v>
      </c>
      <c r="F741" s="71">
        <f t="shared" ref="F741:F1006" si="169">IF(D741&lt;&gt;0,IF(E741/D741&gt;=100,"&gt;&gt;100",E741/D741*100),"-")</f>
        <v>116.95161367668921</v>
      </c>
    </row>
    <row r="742" spans="1:6" ht="12.75" customHeight="1" x14ac:dyDescent="0.25">
      <c r="A742" s="70" t="s">
        <v>1413</v>
      </c>
      <c r="B742" s="65" t="s">
        <v>1414</v>
      </c>
      <c r="C742" s="278" t="s">
        <v>1413</v>
      </c>
      <c r="D742" s="192">
        <v>2499.96</v>
      </c>
      <c r="E742" s="192">
        <v>2449.98</v>
      </c>
      <c r="F742" s="71">
        <f t="shared" si="169"/>
        <v>98.000768012288191</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4032</v>
      </c>
      <c r="E744" s="192">
        <v>7290.7</v>
      </c>
      <c r="F744" s="71">
        <f t="shared" si="170"/>
        <v>180.82093253968253</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47" zoomScaleNormal="100" workbookViewId="0">
      <selection activeCell="M265" sqref="M26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6170488.4700000007</v>
      </c>
      <c r="E6" s="180">
        <f t="shared" si="0"/>
        <v>6422046.8999999994</v>
      </c>
      <c r="F6" s="181">
        <f t="shared" ref="F6:F298" si="1">IF(D6&gt;0,IF(E6/D6&gt;=100,"&gt;&gt;100",E6/D6*100),"-")</f>
        <v>104.07679928782039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2357072.83</v>
      </c>
      <c r="E7" s="79">
        <f t="shared" si="2"/>
        <v>2618075.38</v>
      </c>
      <c r="F7" s="71">
        <f t="shared" si="1"/>
        <v>111.0731644214829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176620.39999999997</v>
      </c>
      <c r="E8" s="79">
        <f>E9+E10-E11</f>
        <v>176581.15999999997</v>
      </c>
      <c r="F8" s="71">
        <f t="shared" si="1"/>
        <v>99.977782860869979</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176470.18</v>
      </c>
      <c r="E9" s="192">
        <v>176470.18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69110.23</v>
      </c>
      <c r="E10" s="192">
        <v>69110.23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68960.009999999995</v>
      </c>
      <c r="E11" s="192">
        <v>68999.25</v>
      </c>
      <c r="F11" s="71">
        <f t="shared" si="1"/>
        <v>100.05690254395265</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1985004.5899999996</v>
      </c>
      <c r="E12" s="79">
        <f t="shared" si="3"/>
        <v>1980089.9599999997</v>
      </c>
      <c r="F12" s="71">
        <f t="shared" si="1"/>
        <v>99.752412159409673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1842874.4299999997</v>
      </c>
      <c r="E13" s="79">
        <f t="shared" si="4"/>
        <v>1807844.9899999998</v>
      </c>
      <c r="F13" s="71">
        <f t="shared" si="1"/>
        <v>98.09919550514357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2266408.11</v>
      </c>
      <c r="E15" s="192">
        <v>2266408.11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129357.9</v>
      </c>
      <c r="E16" s="192">
        <v>129357.9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552891.57999999996</v>
      </c>
      <c r="E18" s="192">
        <v>587921.02</v>
      </c>
      <c r="F18" s="71">
        <f t="shared" si="1"/>
        <v>106.33567977287701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89255.199999999721</v>
      </c>
      <c r="E19" s="79">
        <f t="shared" si="5"/>
        <v>139527.41999999993</v>
      </c>
      <c r="F19" s="71">
        <f t="shared" si="1"/>
        <v>156.32413573662976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376190.1</v>
      </c>
      <c r="E20" s="192">
        <v>379753.52</v>
      </c>
      <c r="F20" s="71">
        <f t="shared" si="1"/>
        <v>100.94723917508728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38188.68</v>
      </c>
      <c r="E21" s="192">
        <v>37720.83</v>
      </c>
      <c r="F21" s="71">
        <f t="shared" si="1"/>
        <v>98.774898739626522</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109563.67</v>
      </c>
      <c r="E22" s="192">
        <v>109563.67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629394.82999999996</v>
      </c>
      <c r="E23" s="192">
        <v>562980.67000000004</v>
      </c>
      <c r="F23" s="71">
        <f t="shared" si="1"/>
        <v>89.447933660338464</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47933.52</v>
      </c>
      <c r="E24" s="192">
        <v>49815.02</v>
      </c>
      <c r="F24" s="71">
        <f t="shared" si="1"/>
        <v>103.92522810759569</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26111.52</v>
      </c>
      <c r="E26" s="192">
        <v>26111.52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1138127.1200000001</v>
      </c>
      <c r="E28" s="192">
        <v>1026417.81</v>
      </c>
      <c r="F28" s="71">
        <f t="shared" si="1"/>
        <v>90.184812571727477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50255.860000000015</v>
      </c>
      <c r="E29" s="79">
        <f t="shared" si="6"/>
        <v>31307.209999999992</v>
      </c>
      <c r="F29" s="71">
        <f t="shared" si="1"/>
        <v>62.295640747168555</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203453.57</v>
      </c>
      <c r="E30" s="192">
        <v>187540.11</v>
      </c>
      <c r="F30" s="71">
        <f t="shared" si="1"/>
        <v>92.178333366182756</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153197.71</v>
      </c>
      <c r="E34" s="192">
        <v>156232.9</v>
      </c>
      <c r="F34" s="71">
        <f t="shared" si="1"/>
        <v>101.98122413187507</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2619.0999999999985</v>
      </c>
      <c r="E45" s="79">
        <f t="shared" si="9"/>
        <v>1410.3399999999965</v>
      </c>
      <c r="F45" s="71">
        <f t="shared" si="1"/>
        <v>53.848268489175567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48206.95</v>
      </c>
      <c r="E47" s="192">
        <v>48206.95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45587.85</v>
      </c>
      <c r="E50" s="192">
        <v>46796.61</v>
      </c>
      <c r="F50" s="71">
        <f t="shared" si="1"/>
        <v>102.65149595780456</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69925.48</v>
      </c>
      <c r="E54" s="192">
        <v>77193.37</v>
      </c>
      <c r="F54" s="71">
        <f t="shared" si="1"/>
        <v>110.39376490515332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69925.48</v>
      </c>
      <c r="E55" s="192">
        <v>77193.37</v>
      </c>
      <c r="F55" s="71">
        <f t="shared" si="1"/>
        <v>110.39376490515332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1215.97</v>
      </c>
      <c r="E56" s="79">
        <f t="shared" si="11"/>
        <v>1215.97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1215.97</v>
      </c>
      <c r="E57" s="192">
        <v>1215.97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194231.87</v>
      </c>
      <c r="E63" s="79">
        <f>SUM(E64:E68)</f>
        <v>460188.29000000004</v>
      </c>
      <c r="F63" s="71">
        <f>IF(D63&gt;0,IF(E63/D63&gt;=100,"&gt;&gt;100",E63/D63*100),"-")</f>
        <v>236.92728181013757</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194231.87</v>
      </c>
      <c r="E64" s="192">
        <v>1560.4</v>
      </c>
      <c r="F64" s="71">
        <f t="shared" si="1"/>
        <v>0.80336970446714029</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458627.89</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3813415.64</v>
      </c>
      <c r="E69" s="79">
        <f>E70+E82+E88+E119+E135+E147+E165+E171</f>
        <v>3803971.5199999996</v>
      </c>
      <c r="F69" s="71">
        <f t="shared" si="1"/>
        <v>99.752344855857345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3449349.99</v>
      </c>
      <c r="E70" s="79">
        <f t="shared" si="12"/>
        <v>3417989.51</v>
      </c>
      <c r="F70" s="71">
        <f t="shared" si="1"/>
        <v>99.090829284041419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3448843.83</v>
      </c>
      <c r="E71" s="79">
        <f t="shared" si="13"/>
        <v>3417364.3</v>
      </c>
      <c r="F71" s="71">
        <f t="shared" si="1"/>
        <v>99.087243970684511</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3448843.83</v>
      </c>
      <c r="E73" s="192">
        <v>3417364.3</v>
      </c>
      <c r="F73" s="71">
        <f t="shared" si="1"/>
        <v>99.087243970684511</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506.16</v>
      </c>
      <c r="E80" s="192">
        <v>625.21</v>
      </c>
      <c r="F80" s="71">
        <f t="shared" si="1"/>
        <v>123.52023075707285</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8955.7900000000009</v>
      </c>
      <c r="E82" s="79">
        <f>SUM(E83:E85)-E86+E87</f>
        <v>9115.7900000000009</v>
      </c>
      <c r="F82" s="71">
        <f t="shared" si="1"/>
        <v>101.78655372669525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1.1200000000000001</v>
      </c>
      <c r="E84" s="192">
        <v>1.1200000000000001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776.11</v>
      </c>
      <c r="E85" s="192">
        <v>620.41999999999996</v>
      </c>
      <c r="F85" s="71">
        <f t="shared" si="1"/>
        <v>79.939699269433447</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8178.56</v>
      </c>
      <c r="E87" s="192">
        <v>8494.25</v>
      </c>
      <c r="F87" s="71">
        <f t="shared" si="1"/>
        <v>103.85997045934737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66.36</v>
      </c>
      <c r="E135" s="79">
        <f t="shared" si="21"/>
        <v>66.36</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66.36</v>
      </c>
      <c r="E136" s="79">
        <f t="shared" si="22"/>
        <v>66.36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66.36</v>
      </c>
      <c r="E142" s="192">
        <v>66.36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351857.50000000006</v>
      </c>
      <c r="E147" s="79">
        <f t="shared" si="24"/>
        <v>376016.07000000007</v>
      </c>
      <c r="F147" s="71">
        <f t="shared" si="1"/>
        <v>106.86600967721307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9387.5300000000007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9387.5300000000007</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8.84</v>
      </c>
      <c r="E159" s="192">
        <v>8.32</v>
      </c>
      <c r="F159" s="71">
        <f t="shared" si="1"/>
        <v>94.117647058823536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16719.650000000001</v>
      </c>
      <c r="E160" s="192">
        <v>28564.71</v>
      </c>
      <c r="F160" s="71">
        <f t="shared" si="1"/>
        <v>170.84514328948271</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131391.14000000001</v>
      </c>
      <c r="E161" s="192">
        <v>133786.81</v>
      </c>
      <c r="F161" s="71">
        <f t="shared" si="1"/>
        <v>101.82331167839777</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206282.41</v>
      </c>
      <c r="E162" s="192">
        <v>206000.17</v>
      </c>
      <c r="F162" s="71">
        <f t="shared" si="1"/>
        <v>99.863177863783932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2544.54</v>
      </c>
      <c r="E164" s="192">
        <v>1731.47</v>
      </c>
      <c r="F164" s="71">
        <f t="shared" si="1"/>
        <v>68.046483843838175</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3186</v>
      </c>
      <c r="E171" s="79">
        <f t="shared" si="27"/>
        <v>783.79</v>
      </c>
      <c r="F171" s="71">
        <f t="shared" si="1"/>
        <v>24.601067168863779</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3186</v>
      </c>
      <c r="E172" s="192">
        <v>783.79</v>
      </c>
      <c r="F172" s="71">
        <f t="shared" si="1"/>
        <v>24.601067168863779</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6170488.4699999997</v>
      </c>
      <c r="E176" s="79">
        <f>E177+E251</f>
        <v>6422046.9000000004</v>
      </c>
      <c r="F176" s="71">
        <f t="shared" si="1"/>
        <v>104.07679928782041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317845.79000000004</v>
      </c>
      <c r="E177" s="79">
        <f>E178+E197+E203+E219+E247+E248</f>
        <v>333998.28000000003</v>
      </c>
      <c r="F177" s="71">
        <f t="shared" si="1"/>
        <v>105.08186375537647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312345.56</v>
      </c>
      <c r="E178" s="79">
        <f>SUM(E179:E181)+E185+E186+SUM(E194:E196)</f>
        <v>329437.36000000004</v>
      </c>
      <c r="F178" s="71">
        <f t="shared" si="1"/>
        <v>105.4720803458836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215068.7</v>
      </c>
      <c r="E179" s="192">
        <v>224952.8</v>
      </c>
      <c r="F179" s="71">
        <f t="shared" si="1"/>
        <v>104.59578729959308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89012.05</v>
      </c>
      <c r="E180" s="192">
        <v>90238.09</v>
      </c>
      <c r="F180" s="71">
        <f t="shared" si="1"/>
        <v>101.37738654485544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256.14</v>
      </c>
      <c r="E181" s="79">
        <f t="shared" si="28"/>
        <v>251.07</v>
      </c>
      <c r="F181" s="71">
        <f t="shared" si="1"/>
        <v>98.02061372686812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256.14</v>
      </c>
      <c r="E184" s="192">
        <v>251.07</v>
      </c>
      <c r="F184" s="71">
        <f t="shared" si="1"/>
        <v>98.02061372686812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8008.67</v>
      </c>
      <c r="E196" s="192">
        <v>13995.4</v>
      </c>
      <c r="F196" s="71">
        <f t="shared" si="1"/>
        <v>174.7531113156117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2940.53</v>
      </c>
      <c r="E197" s="79">
        <f>SUM(E198:E202)</f>
        <v>2351.88</v>
      </c>
      <c r="F197" s="71">
        <f t="shared" si="1"/>
        <v>79.981499933685413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2940.53</v>
      </c>
      <c r="E199" s="192">
        <v>2351.88</v>
      </c>
      <c r="F199" s="71">
        <f t="shared" ref="F199:F202" si="30">IF(D199&gt;0,IF(E199/D199&gt;=100,"&gt;&gt;100",E199/D199*100),"-")</f>
        <v>79.981499933685413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2017.25</v>
      </c>
      <c r="E247" s="192">
        <v>1694.6</v>
      </c>
      <c r="F247" s="71">
        <f>IF(D247&gt;0,IF(E247/D247&gt;=100,"&gt;&gt;100",E247/D247*100),"-")</f>
        <v>84.005452968149712</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542.45000000000005</v>
      </c>
      <c r="E248" s="79">
        <f t="shared" si="37"/>
        <v>514.44000000000005</v>
      </c>
      <c r="F248" s="71">
        <f t="shared" si="1"/>
        <v>94.836390450732793</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542.45000000000005</v>
      </c>
      <c r="E249" s="192">
        <v>514.44000000000005</v>
      </c>
      <c r="F249" s="71">
        <f t="shared" si="1"/>
        <v>94.836390450732793</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5852642.6799999997</v>
      </c>
      <c r="E251" s="79">
        <f>+E252+E255-E264+E274+E291</f>
        <v>6088048.6200000001</v>
      </c>
      <c r="F251" s="71">
        <f t="shared" si="1"/>
        <v>104.02221616577489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2207374.77</v>
      </c>
      <c r="E252" s="79">
        <f>E253-E254</f>
        <v>2176845.42</v>
      </c>
      <c r="F252" s="71">
        <f t="shared" si="1"/>
        <v>98.616938527389252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2207374.77</v>
      </c>
      <c r="E253" s="192">
        <v>2176845.42</v>
      </c>
      <c r="F253" s="71">
        <f t="shared" si="1"/>
        <v>98.616938527389252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3302571.11</v>
      </c>
      <c r="E255" s="79">
        <f>E256-E260</f>
        <v>3546443.58</v>
      </c>
      <c r="F255" s="71">
        <f t="shared" si="1"/>
        <v>107.38432154455563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3315896.82</v>
      </c>
      <c r="E256" s="79">
        <f>SUM(E257:E259)</f>
        <v>3589028.19</v>
      </c>
      <c r="F256" s="71">
        <f t="shared" si="1"/>
        <v>108.23702861779638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3315896.82</v>
      </c>
      <c r="E257" s="192">
        <v>3589028.19</v>
      </c>
      <c r="F257" s="71">
        <f t="shared" si="1"/>
        <v>108.23702861779638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13325.71</v>
      </c>
      <c r="E260" s="79">
        <f>SUM(E261:E263)</f>
        <v>42584.61</v>
      </c>
      <c r="F260" s="71">
        <f t="shared" si="1"/>
        <v>319.5672875966834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13325.71</v>
      </c>
      <c r="E262" s="192">
        <v>42584.61</v>
      </c>
      <c r="F262" s="71">
        <f t="shared" si="1"/>
        <v>319.5672875966834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342696.80000000005</v>
      </c>
      <c r="E274" s="79">
        <f>SUM(E275:E277)+SUM(E286:E290)</f>
        <v>364759.62</v>
      </c>
      <c r="F274" s="71">
        <f t="shared" si="1"/>
        <v>106.43800000466884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9387.5300000000007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9387.5300000000007</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8.84</v>
      </c>
      <c r="E286" s="192">
        <v>8.32</v>
      </c>
      <c r="F286" s="71">
        <f t="shared" si="39"/>
        <v>94.117647058823536</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16811.21</v>
      </c>
      <c r="E287" s="192">
        <v>28565.23</v>
      </c>
      <c r="F287" s="71">
        <f t="shared" si="39"/>
        <v>169.91775130998897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119594.36</v>
      </c>
      <c r="E288" s="192">
        <v>120798.39</v>
      </c>
      <c r="F288" s="71">
        <f t="shared" si="39"/>
        <v>101.00676152286781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206282.39</v>
      </c>
      <c r="E289" s="192">
        <v>206000.15</v>
      </c>
      <c r="F289" s="71">
        <f t="shared" si="39"/>
        <v>99.863177850518397</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1027620.7</v>
      </c>
      <c r="E297" s="79">
        <f t="shared" si="42"/>
        <v>821749.31</v>
      </c>
      <c r="F297" s="71">
        <f t="shared" si="1"/>
        <v>79.966208349053318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1027620.7</v>
      </c>
      <c r="E298" s="193">
        <v>821749.31</v>
      </c>
      <c r="F298" s="75">
        <f t="shared" si="1"/>
        <v>79.966208349053318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35087.81</v>
      </c>
      <c r="E302" s="192">
        <v>42961.11</v>
      </c>
      <c r="F302" s="71">
        <f t="shared" si="43"/>
        <v>122.43884699558052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319314.23</v>
      </c>
      <c r="E303" s="192">
        <v>334786.43</v>
      </c>
      <c r="F303" s="71">
        <f t="shared" si="43"/>
        <v>104.84544644314786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3258.81</v>
      </c>
      <c r="E308" s="192">
        <v>3608.11</v>
      </c>
      <c r="F308" s="71">
        <f t="shared" si="43"/>
        <v>110.71863655751639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1032.99</v>
      </c>
      <c r="E309" s="192">
        <v>1005.07</v>
      </c>
      <c r="F309" s="71">
        <f t="shared" si="43"/>
        <v>97.297166477894265</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3886.76</v>
      </c>
      <c r="E311" s="192">
        <v>3881.07</v>
      </c>
      <c r="F311" s="71">
        <f t="shared" si="43"/>
        <v>99.853605573794113</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312345.56</v>
      </c>
      <c r="E337" s="192">
        <v>329437.36</v>
      </c>
      <c r="F337" s="71">
        <f t="shared" si="43"/>
        <v>105.47208034588358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2940.53</v>
      </c>
      <c r="E339" s="192">
        <v>2351.88</v>
      </c>
      <c r="F339" s="71">
        <f t="shared" si="43"/>
        <v>79.981499933685413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0.64</v>
      </c>
      <c r="E344" s="192">
        <v>0.64</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623.04</v>
      </c>
      <c r="E365" s="192">
        <v>276.18</v>
      </c>
      <c r="F365" s="71">
        <f t="shared" si="43"/>
        <v>44.327812018489986</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1372.09</v>
      </c>
      <c r="E367" s="192">
        <v>1418.42</v>
      </c>
      <c r="F367" s="71">
        <f t="shared" si="44"/>
        <v>103.37660066030656</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22.12</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349172.61</v>
      </c>
      <c r="E387" s="192">
        <v>21129.96</v>
      </c>
      <c r="F387" s="71">
        <f t="shared" si="44"/>
        <v>6.0514368523922881</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653448.09</v>
      </c>
      <c r="E391" s="288">
        <v>775619.35</v>
      </c>
      <c r="F391" s="263">
        <f t="shared" si="44"/>
        <v>118.69639866879096</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25000</v>
      </c>
      <c r="E392" s="288">
        <v>25000</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07" sqref="E10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3348253.44</v>
      </c>
      <c r="E89" s="60">
        <f t="shared" si="17"/>
        <v>4094545.96</v>
      </c>
      <c r="F89" s="45">
        <f t="shared" si="1"/>
        <v>122.289009281209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3348253.44</v>
      </c>
      <c r="E104" s="194">
        <v>4094545.96</v>
      </c>
      <c r="F104" s="45">
        <f t="shared" si="1"/>
        <v>122.289009281209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3348253.44</v>
      </c>
      <c r="E141" s="81">
        <f t="shared" si="28"/>
        <v>4094545.96</v>
      </c>
      <c r="F141" s="61">
        <f t="shared" si="1"/>
        <v>122.289009281209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4" sqref="E3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133881.79999999999</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107409.13</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107409.13</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107409.13</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26472.67</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26239.35</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v>663.87</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v>25575.48</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233.32</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v>233.32</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7" zoomScaleNormal="100" workbookViewId="0">
      <selection activeCell="D105" sqref="D105: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317303.34000000003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4918043.0200000005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49584.9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4685240.08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2707532.38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756934.73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2474.5300000000002</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1218298.44</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107098.75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76119.289999999994</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4901862.5199999996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47858.34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4671584.0299999993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2697648.28</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757435.25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2479.6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1214020.8999999999</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107687.4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74732.75</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333483.84000000078</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333483.84000000003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8346.59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321090.77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2351.88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1694.6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36444</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2026-01-30T13:29:19Z</cp:lastPrinted>
  <dcterms:created xsi:type="dcterms:W3CDTF">2022-04-01T05:14:30Z</dcterms:created>
  <dcterms:modified xsi:type="dcterms:W3CDTF">2026-02-04T09:06:39Z</dcterms:modified>
</cp:coreProperties>
</file>